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1355" windowHeight="7965" tabRatio="614" activeTab="2"/>
  </bookViews>
  <sheets>
    <sheet name="KL Khoa HK1" sheetId="17" r:id="rId1"/>
    <sheet name="KL Khoa HK2" sheetId="10" r:id="rId2"/>
    <sheet name="KL Nam Hoc 15-16" sheetId="41" r:id="rId3"/>
  </sheets>
  <calcPr calcId="145621"/>
</workbook>
</file>

<file path=xl/calcChain.xml><?xml version="1.0" encoding="utf-8"?>
<calcChain xmlns="http://schemas.openxmlformats.org/spreadsheetml/2006/main">
  <c r="D25" i="41" l="1"/>
  <c r="E25" i="41"/>
  <c r="F25" i="41"/>
  <c r="G25" i="41" s="1"/>
  <c r="D26" i="41"/>
  <c r="E26" i="41"/>
  <c r="F26" i="41"/>
  <c r="D27" i="41"/>
  <c r="E27" i="41"/>
  <c r="F27" i="41"/>
  <c r="G27" i="41" s="1"/>
  <c r="D28" i="41"/>
  <c r="E28" i="41"/>
  <c r="F28" i="41"/>
  <c r="D29" i="41"/>
  <c r="E29" i="41"/>
  <c r="F29" i="41"/>
  <c r="D30" i="41"/>
  <c r="E30" i="41"/>
  <c r="F30" i="41"/>
  <c r="D31" i="41"/>
  <c r="E31" i="41"/>
  <c r="F31" i="41"/>
  <c r="D32" i="41"/>
  <c r="E32" i="41"/>
  <c r="F32" i="41"/>
  <c r="D33" i="41"/>
  <c r="E33" i="41"/>
  <c r="F33" i="41"/>
  <c r="G33" i="41" s="1"/>
  <c r="D34" i="41"/>
  <c r="E34" i="41"/>
  <c r="F34" i="41"/>
  <c r="D12" i="41"/>
  <c r="E12" i="41"/>
  <c r="F12" i="41"/>
  <c r="G12" i="41" s="1"/>
  <c r="D13" i="41"/>
  <c r="E13" i="41"/>
  <c r="F13" i="41"/>
  <c r="G13" i="41"/>
  <c r="J13" i="41" s="1"/>
  <c r="D14" i="41"/>
  <c r="E14" i="41"/>
  <c r="F14" i="41"/>
  <c r="G14" i="41"/>
  <c r="J14" i="41" s="1"/>
  <c r="D15" i="41"/>
  <c r="E15" i="41"/>
  <c r="F15" i="41"/>
  <c r="G15" i="41"/>
  <c r="J15" i="41" s="1"/>
  <c r="D16" i="41"/>
  <c r="E16" i="41"/>
  <c r="F16" i="41"/>
  <c r="G16" i="41"/>
  <c r="J16" i="41" s="1"/>
  <c r="D17" i="41"/>
  <c r="E17" i="41"/>
  <c r="F17" i="41"/>
  <c r="G17" i="41"/>
  <c r="J17" i="41" s="1"/>
  <c r="D18" i="41"/>
  <c r="E18" i="41"/>
  <c r="F18" i="41"/>
  <c r="G18" i="41"/>
  <c r="J18" i="41" s="1"/>
  <c r="D19" i="41"/>
  <c r="E19" i="41"/>
  <c r="F19" i="41"/>
  <c r="G19" i="41"/>
  <c r="J19" i="41" s="1"/>
  <c r="D20" i="41"/>
  <c r="E20" i="41"/>
  <c r="F20" i="41"/>
  <c r="G20" i="41"/>
  <c r="J20" i="41" s="1"/>
  <c r="D21" i="41"/>
  <c r="E21" i="41"/>
  <c r="F21" i="41"/>
  <c r="G21" i="41"/>
  <c r="J21" i="41" s="1"/>
  <c r="D22" i="41"/>
  <c r="E22" i="41"/>
  <c r="G22" i="41" s="1"/>
  <c r="F22" i="41"/>
  <c r="D23" i="41"/>
  <c r="E23" i="41"/>
  <c r="F23" i="41"/>
  <c r="D24" i="41"/>
  <c r="E24" i="41"/>
  <c r="F24" i="41"/>
  <c r="E11" i="41"/>
  <c r="F11" i="41"/>
  <c r="D11" i="41"/>
  <c r="L35" i="41"/>
  <c r="K35" i="41"/>
  <c r="H35" i="41"/>
  <c r="M33" i="41"/>
  <c r="M29" i="41"/>
  <c r="M27" i="41"/>
  <c r="M21" i="41"/>
  <c r="I21" i="41"/>
  <c r="I17" i="41"/>
  <c r="I16" i="41"/>
  <c r="I15" i="41"/>
  <c r="I14" i="41"/>
  <c r="I13" i="41"/>
  <c r="M11" i="41"/>
  <c r="M35" i="41" s="1"/>
  <c r="L35" i="10"/>
  <c r="K35" i="10"/>
  <c r="H35" i="10"/>
  <c r="M33" i="10"/>
  <c r="M29" i="10"/>
  <c r="M27" i="10"/>
  <c r="J26" i="10"/>
  <c r="I25" i="10"/>
  <c r="J25" i="10"/>
  <c r="J24" i="10"/>
  <c r="I23" i="10"/>
  <c r="J23" i="10"/>
  <c r="J22" i="10"/>
  <c r="M21" i="10"/>
  <c r="M11" i="10"/>
  <c r="M35" i="10" s="1"/>
  <c r="I11" i="10"/>
  <c r="J12" i="41" l="1"/>
  <c r="I12" i="41"/>
  <c r="G28" i="41"/>
  <c r="G11" i="41"/>
  <c r="G23" i="41"/>
  <c r="G31" i="41"/>
  <c r="I22" i="41"/>
  <c r="J22" i="41"/>
  <c r="G32" i="41"/>
  <c r="G30" i="41"/>
  <c r="I19" i="41"/>
  <c r="G24" i="41"/>
  <c r="G29" i="41"/>
  <c r="I23" i="41"/>
  <c r="J23" i="41"/>
  <c r="I24" i="41"/>
  <c r="J24" i="41"/>
  <c r="N22" i="41"/>
  <c r="O19" i="41"/>
  <c r="O17" i="41"/>
  <c r="O16" i="41"/>
  <c r="O15" i="41"/>
  <c r="O14" i="41"/>
  <c r="O13" i="41"/>
  <c r="G34" i="41"/>
  <c r="G26" i="41"/>
  <c r="N21" i="41"/>
  <c r="I18" i="41"/>
  <c r="O18" i="41" s="1"/>
  <c r="I20" i="41"/>
  <c r="O20" i="41" s="1"/>
  <c r="I34" i="41"/>
  <c r="J34" i="41"/>
  <c r="J32" i="41"/>
  <c r="I32" i="41"/>
  <c r="J30" i="41"/>
  <c r="I30" i="41"/>
  <c r="I28" i="41"/>
  <c r="J28" i="41"/>
  <c r="O28" i="41" s="1"/>
  <c r="J26" i="41"/>
  <c r="I26" i="41"/>
  <c r="N26" i="41" s="1"/>
  <c r="J33" i="41"/>
  <c r="I33" i="41"/>
  <c r="N33" i="41" s="1"/>
  <c r="J31" i="41"/>
  <c r="I31" i="41"/>
  <c r="N31" i="41" s="1"/>
  <c r="I29" i="41"/>
  <c r="J29" i="41"/>
  <c r="N29" i="41" s="1"/>
  <c r="J27" i="41"/>
  <c r="I27" i="41"/>
  <c r="N27" i="41" s="1"/>
  <c r="J25" i="41"/>
  <c r="I25" i="41"/>
  <c r="N25" i="41" s="1"/>
  <c r="N12" i="41"/>
  <c r="N13" i="41"/>
  <c r="N14" i="41"/>
  <c r="N15" i="41"/>
  <c r="N16" i="41"/>
  <c r="N17" i="41"/>
  <c r="N18" i="41"/>
  <c r="N19" i="41"/>
  <c r="N20" i="41"/>
  <c r="O21" i="41"/>
  <c r="O22" i="41"/>
  <c r="O23" i="41"/>
  <c r="O24" i="41"/>
  <c r="I11" i="41"/>
  <c r="N11" i="41" s="1"/>
  <c r="G35" i="41"/>
  <c r="J11" i="41"/>
  <c r="O11" i="41" s="1"/>
  <c r="N25" i="10"/>
  <c r="O12" i="41"/>
  <c r="N23" i="10"/>
  <c r="I13" i="10"/>
  <c r="J13" i="10"/>
  <c r="I15" i="10"/>
  <c r="J15" i="10"/>
  <c r="I17" i="10"/>
  <c r="J17" i="10"/>
  <c r="I19" i="10"/>
  <c r="J19" i="10"/>
  <c r="I21" i="10"/>
  <c r="J21" i="10"/>
  <c r="I12" i="10"/>
  <c r="J12" i="10"/>
  <c r="I14" i="10"/>
  <c r="J14" i="10"/>
  <c r="I16" i="10"/>
  <c r="J16" i="10"/>
  <c r="I18" i="10"/>
  <c r="J18" i="10"/>
  <c r="I20" i="10"/>
  <c r="J20" i="10"/>
  <c r="J27" i="10"/>
  <c r="I27" i="10"/>
  <c r="I29" i="10"/>
  <c r="J29" i="10"/>
  <c r="J31" i="10"/>
  <c r="I31" i="10"/>
  <c r="J33" i="10"/>
  <c r="I33" i="10"/>
  <c r="G35" i="10"/>
  <c r="J11" i="10"/>
  <c r="N11" i="10" s="1"/>
  <c r="I22" i="10"/>
  <c r="N22" i="10" s="1"/>
  <c r="O23" i="10"/>
  <c r="I24" i="10"/>
  <c r="N24" i="10" s="1"/>
  <c r="O25" i="10"/>
  <c r="I26" i="10"/>
  <c r="N26" i="10" s="1"/>
  <c r="I28" i="10"/>
  <c r="J28" i="10"/>
  <c r="J30" i="10"/>
  <c r="I30" i="10"/>
  <c r="J32" i="10"/>
  <c r="I32" i="10"/>
  <c r="I34" i="10"/>
  <c r="J34" i="10"/>
  <c r="N30" i="41" l="1"/>
  <c r="N32" i="41"/>
  <c r="O34" i="41"/>
  <c r="O33" i="10"/>
  <c r="O33" i="41"/>
  <c r="N24" i="41"/>
  <c r="N23" i="41"/>
  <c r="J35" i="41"/>
  <c r="I35" i="41"/>
  <c r="O29" i="41"/>
  <c r="O27" i="41"/>
  <c r="O25" i="41"/>
  <c r="O31" i="41"/>
  <c r="O26" i="41"/>
  <c r="N28" i="41"/>
  <c r="O30" i="41"/>
  <c r="O32" i="41"/>
  <c r="N34" i="41"/>
  <c r="N35" i="41" s="1"/>
  <c r="O34" i="10"/>
  <c r="O32" i="10"/>
  <c r="O30" i="10"/>
  <c r="N28" i="10"/>
  <c r="O29" i="10"/>
  <c r="N27" i="10"/>
  <c r="O35" i="41"/>
  <c r="O31" i="10"/>
  <c r="O20" i="10"/>
  <c r="O18" i="10"/>
  <c r="O16" i="10"/>
  <c r="O14" i="10"/>
  <c r="O12" i="10"/>
  <c r="O21" i="10"/>
  <c r="O19" i="10"/>
  <c r="O17" i="10"/>
  <c r="O15" i="10"/>
  <c r="O13" i="10"/>
  <c r="O26" i="10"/>
  <c r="O22" i="10"/>
  <c r="N34" i="10"/>
  <c r="N32" i="10"/>
  <c r="N30" i="10"/>
  <c r="O28" i="10"/>
  <c r="O27" i="10"/>
  <c r="J35" i="10"/>
  <c r="O11" i="10"/>
  <c r="N33" i="10"/>
  <c r="N31" i="10"/>
  <c r="N29" i="10"/>
  <c r="O24" i="10"/>
  <c r="I35" i="10"/>
  <c r="N20" i="10"/>
  <c r="N18" i="10"/>
  <c r="N16" i="10"/>
  <c r="N14" i="10"/>
  <c r="N12" i="10"/>
  <c r="N21" i="10"/>
  <c r="N19" i="10"/>
  <c r="N17" i="10"/>
  <c r="N15" i="10"/>
  <c r="N13" i="10"/>
  <c r="N35" i="10" l="1"/>
  <c r="O35" i="10"/>
  <c r="H35" i="17" l="1"/>
  <c r="M35" i="17" l="1"/>
  <c r="L35" i="17"/>
  <c r="K35" i="17"/>
  <c r="G35" i="17" l="1"/>
  <c r="J35" i="17" l="1"/>
  <c r="I35" i="17" l="1"/>
  <c r="N35" i="17"/>
  <c r="O35" i="17"/>
</calcChain>
</file>

<file path=xl/sharedStrings.xml><?xml version="1.0" encoding="utf-8"?>
<sst xmlns="http://schemas.openxmlformats.org/spreadsheetml/2006/main" count="366" uniqueCount="120">
  <si>
    <t>(Đơn vị tính: tiết)</t>
  </si>
  <si>
    <t>TT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</si>
  <si>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</si>
  <si>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</si>
  <si>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</si>
  <si>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</si>
  <si>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</si>
  <si>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</si>
  <si>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</si>
  <si>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</si>
  <si>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</si>
  <si>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</si>
  <si>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</si>
  <si>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</si>
  <si>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</si>
  <si>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</si>
  <si>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Độc lập - Tự do - Hạnh phúc</t>
  </si>
  <si>
    <t>CỘNG HÒA XÃ HỘI CHỦ NGHĨA VIỆT NAM</t>
  </si>
  <si>
    <t>CÁCH TÍNH:</t>
  </si>
  <si>
    <t>ỦY BAN NHÂN DÂN TP.HCM</t>
  </si>
  <si>
    <t>Tổng thực hiện</t>
  </si>
  <si>
    <t>TRƯỞNG KHOA</t>
  </si>
  <si>
    <t>2015 - 2016</t>
  </si>
  <si>
    <t>TRƯỜNG CĐ KỸ THUẬT LÝ TỰ TRỌNG</t>
  </si>
  <si>
    <t>Ngày …... tháng ….. năm 2016</t>
  </si>
  <si>
    <t>10</t>
  </si>
  <si>
    <t>Họ và Tên</t>
  </si>
  <si>
    <t>Thực hiện trong học kỳ I</t>
  </si>
  <si>
    <t>Thực hiện giảng dạy đã nhân hệ số</t>
  </si>
  <si>
    <t>Kiêm nhiệm</t>
  </si>
  <si>
    <t>Khối lượng công tác cộng thêm</t>
  </si>
  <si>
    <t>Số tiết chuẩn giảng dạy cả năm</t>
  </si>
  <si>
    <t>Tổng số tiết giảng dạy thừa</t>
  </si>
  <si>
    <t>Tổng số tiết giảng dạy thiếu</t>
  </si>
  <si>
    <t>Tổng số tiết NCKH thừa</t>
  </si>
  <si>
    <t>Tổng số tiết NCKH thiếu</t>
  </si>
  <si>
    <t>Tổng số tiết vượt giờ</t>
  </si>
  <si>
    <t>Tổng số tiết thiếu</t>
  </si>
  <si>
    <t>(14)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</si>
  <si>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</si>
  <si>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</si>
  <si>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</si>
  <si>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</si>
  <si>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</si>
  <si>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</si>
  <si>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</si>
  <si>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</si>
  <si>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</si>
  <si>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TỔNG KẾT KHỐI LƯỢNG CÔNG TÁC GIÁO VIÊN - GIẢNG VIÊN</t>
  </si>
  <si>
    <t xml:space="preserve">NĂM HỌC </t>
  </si>
  <si>
    <t xml:space="preserve">KHOA : </t>
  </si>
  <si>
    <t>CÔNG NGHỆ CƠ KHÍ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</si>
  <si>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</si>
  <si>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</si>
  <si>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</si>
  <si>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</si>
  <si>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</si>
  <si>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</si>
  <si>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</si>
  <si>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</si>
  <si>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</si>
  <si>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</si>
  <si>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</si>
  <si>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</si>
  <si>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</si>
  <si>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Chung</t>
  </si>
  <si>
    <t>Cương</t>
  </si>
  <si>
    <t>Dũng</t>
  </si>
  <si>
    <t>Hải</t>
  </si>
  <si>
    <t>Hồng</t>
  </si>
  <si>
    <t>Hương</t>
  </si>
  <si>
    <t>Khải</t>
  </si>
  <si>
    <t>Khanh</t>
  </si>
  <si>
    <t>Long</t>
  </si>
  <si>
    <t>Nhân</t>
  </si>
  <si>
    <t xml:space="preserve">Pháp </t>
  </si>
  <si>
    <t>Phúc</t>
  </si>
  <si>
    <t>Quang</t>
  </si>
  <si>
    <t>Quỳnh</t>
  </si>
  <si>
    <t>Thành</t>
  </si>
  <si>
    <t>Thông</t>
  </si>
  <si>
    <t>Trang</t>
  </si>
  <si>
    <t>Tuấn</t>
  </si>
  <si>
    <t>Vinh</t>
  </si>
  <si>
    <t>Vũ</t>
  </si>
  <si>
    <t>Dương Minh</t>
  </si>
  <si>
    <t>Nguyễn Tam</t>
  </si>
  <si>
    <t>Nguyễn Tiến</t>
  </si>
  <si>
    <t xml:space="preserve">Nguyễn Duy </t>
  </si>
  <si>
    <t xml:space="preserve">Dương Thị </t>
  </si>
  <si>
    <t>Trương Thị Phương</t>
  </si>
  <si>
    <t>Trần Thị</t>
  </si>
  <si>
    <t>Trần Đình</t>
  </si>
  <si>
    <t>Vũ Quang</t>
  </si>
  <si>
    <t>Đỗ Thị Phương</t>
  </si>
  <si>
    <t>Nguyễn Thành</t>
  </si>
  <si>
    <t xml:space="preserve">Vũ Đức </t>
  </si>
  <si>
    <t>Nguyễn Thanh Vĩnh</t>
  </si>
  <si>
    <t>Võ Minh</t>
  </si>
  <si>
    <t>Nguyễn Ngọc</t>
  </si>
  <si>
    <t>Phan Văn</t>
  </si>
  <si>
    <t>Trần Minh</t>
  </si>
  <si>
    <t>Phan Thị Xuân</t>
  </si>
  <si>
    <t>Bùi Anh</t>
  </si>
  <si>
    <t>Chung Trần Thế</t>
  </si>
  <si>
    <t>Lư Thị Yến</t>
  </si>
  <si>
    <t>Nguyễn Thanh</t>
  </si>
  <si>
    <t xml:space="preserve">Cột (6) = </t>
  </si>
  <si>
    <t>Cột (13) hoặc cột (14) = cột (8)- cột (9)+ cột (10)+ cột (11) - cột (12).</t>
  </si>
  <si>
    <t>cột (3) + cột (4) + cột (5).</t>
  </si>
  <si>
    <t>HIỆU TRƯỞNG</t>
  </si>
  <si>
    <t>TRƯỞNG PHÒNG ĐÀO TẠO</t>
  </si>
  <si>
    <t>TRƯỞNG P. KHCN&amp;QHQT</t>
  </si>
  <si>
    <t>TRƯỞNG P. TC-HC-TH</t>
  </si>
  <si>
    <t>Tổng số tết khối lượng " hoạt động chuyên môn và khối lượng khác" thừa</t>
  </si>
  <si>
    <t>Phương</t>
  </si>
  <si>
    <t>Võ Thúy</t>
  </si>
  <si>
    <t>24</t>
  </si>
  <si>
    <t>Thực hiện trong học kỳ II</t>
  </si>
  <si>
    <t>Thực hiện trong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</si>
</sst>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"/>
  </numFmts>
  <fonts count="13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sz val="12"/>
      <name val="VNI-Times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9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49" fontId="2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/>
    </xf>
    <xf numFmtId="49" fontId="9" fillId="0" borderId="0" xfId="0" applyNumberFormat="1" applyFont="1"/>
    <xf numFmtId="0" fontId="7" fillId="0" borderId="0" xfId="0" applyFont="1"/>
    <xf numFmtId="4" fontId="5" fillId="0" borderId="1" xfId="0" applyNumberFormat="1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5" xfId="0" applyFont="1" applyBorder="1" applyAlignment="1"/>
    <xf numFmtId="0" fontId="2" fillId="0" borderId="0" xfId="0" applyFont="1" applyAlignment="1">
      <alignment horizontal="right"/>
    </xf>
    <xf numFmtId="49" fontId="2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2" fontId="2" fillId="0" borderId="0" xfId="0" applyNumberFormat="1" applyFont="1" applyBorder="1"/>
    <xf numFmtId="164" fontId="2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165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left"/>
    </xf>
    <xf numFmtId="164" fontId="2" fillId="0" borderId="9" xfId="0" applyNumberFormat="1" applyFont="1" applyBorder="1" applyAlignment="1">
      <alignment horizontal="left"/>
    </xf>
    <xf numFmtId="164" fontId="2" fillId="0" borderId="10" xfId="0" applyNumberFormat="1" applyFont="1" applyBorder="1" applyAlignment="1">
      <alignment horizontal="left"/>
    </xf>
    <xf numFmtId="164" fontId="2" fillId="0" borderId="4" xfId="0" applyNumberFormat="1" applyFont="1" applyBorder="1" applyAlignment="1">
      <alignment horizontal="left"/>
    </xf>
    <xf numFmtId="164" fontId="2" fillId="0" borderId="6" xfId="0" applyNumberFormat="1" applyFont="1" applyBorder="1" applyAlignment="1">
      <alignment horizontal="left"/>
    </xf>
    <xf numFmtId="0" fontId="0" fillId="0" borderId="0" xfId="0" applyProtection="1">
      <protection locked="0"/>
    </xf>
    <xf numFmtId="0" fontId="4" fillId="0" borderId="0" xfId="0" applyFont="1" applyAlignment="1" applyProtection="1">
      <protection locked="0"/>
    </xf>
    <xf numFmtId="165" fontId="2" fillId="0" borderId="1" xfId="0" applyNumberFormat="1" applyFont="1" applyBorder="1" applyAlignment="1">
      <alignment horizontal="right"/>
    </xf>
    <xf numFmtId="165" fontId="2" fillId="0" borderId="0" xfId="0" applyNumberFormat="1" applyFont="1" applyProtection="1">
      <protection locked="0"/>
    </xf>
    <xf numFmtId="165" fontId="3" fillId="0" borderId="0" xfId="0" applyNumberFormat="1" applyFont="1"/>
    <xf numFmtId="165" fontId="6" fillId="0" borderId="0" xfId="0" applyNumberFormat="1" applyFont="1"/>
    <xf numFmtId="165" fontId="2" fillId="0" borderId="0" xfId="0" applyNumberFormat="1" applyFont="1"/>
    <xf numFmtId="165" fontId="2" fillId="0" borderId="2" xfId="0" applyNumberFormat="1" applyFont="1" applyBorder="1" applyAlignment="1">
      <alignment horizontal="center"/>
    </xf>
    <xf numFmtId="165" fontId="5" fillId="0" borderId="1" xfId="0" applyNumberFormat="1" applyFont="1" applyBorder="1"/>
    <xf numFmtId="165" fontId="2" fillId="0" borderId="0" xfId="0" applyNumberFormat="1" applyFont="1" applyAlignment="1">
      <alignment horizontal="center"/>
    </xf>
    <xf numFmtId="165" fontId="7" fillId="0" borderId="0" xfId="0" applyNumberFormat="1" applyFont="1"/>
    <xf numFmtId="165" fontId="4" fillId="0" borderId="0" xfId="0" applyNumberFormat="1" applyFont="1" applyAlignment="1" applyProtection="1">
      <alignment horizontal="center"/>
      <protection locked="0"/>
    </xf>
    <xf numFmtId="165" fontId="0" fillId="0" borderId="0" xfId="0" applyNumberFormat="1" applyProtection="1">
      <protection locked="0"/>
    </xf>
    <xf numFmtId="165" fontId="8" fillId="0" borderId="0" xfId="0" applyNumberFormat="1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49" fontId="2" fillId="0" borderId="1" xfId="0" applyNumberFormat="1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right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/>
    </xf>
    <xf numFmtId="49" fontId="9" fillId="0" borderId="0" xfId="0" applyNumberFormat="1" applyFont="1"/>
    <xf numFmtId="0" fontId="7" fillId="0" borderId="0" xfId="0" applyFont="1"/>
    <xf numFmtId="4" fontId="5" fillId="0" borderId="1" xfId="0" applyNumberFormat="1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5" xfId="0" applyFont="1" applyBorder="1" applyAlignment="1"/>
    <xf numFmtId="0" fontId="2" fillId="0" borderId="0" xfId="0" applyFont="1" applyAlignment="1">
      <alignment horizontal="right"/>
    </xf>
    <xf numFmtId="49" fontId="2" fillId="0" borderId="0" xfId="0" applyNumberFormat="1" applyFont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2" fontId="2" fillId="0" borderId="0" xfId="0" applyNumberFormat="1" applyFont="1" applyBorder="1"/>
    <xf numFmtId="3" fontId="5" fillId="0" borderId="1" xfId="0" applyNumberFormat="1" applyFont="1" applyBorder="1"/>
    <xf numFmtId="0" fontId="4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165" fontId="4" fillId="0" borderId="0" xfId="0" applyNumberFormat="1" applyFont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19050</xdr:rowOff>
    </xdr:from>
    <xdr:to>
      <xdr:col>3</xdr:col>
      <xdr:colOff>323850</xdr:colOff>
      <xdr:row>2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47725" y="5429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971550</xdr:colOff>
      <xdr:row>2</xdr:row>
      <xdr:rowOff>28575</xdr:rowOff>
    </xdr:from>
    <xdr:to>
      <xdr:col>13</xdr:col>
      <xdr:colOff>323850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43750" y="485775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19050</xdr:rowOff>
    </xdr:from>
    <xdr:to>
      <xdr:col>3</xdr:col>
      <xdr:colOff>323850</xdr:colOff>
      <xdr:row>2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47725" y="476250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971550</xdr:colOff>
      <xdr:row>2</xdr:row>
      <xdr:rowOff>28575</xdr:rowOff>
    </xdr:from>
    <xdr:to>
      <xdr:col>13</xdr:col>
      <xdr:colOff>323850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353300" y="485775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19050</xdr:rowOff>
    </xdr:from>
    <xdr:to>
      <xdr:col>3</xdr:col>
      <xdr:colOff>323850</xdr:colOff>
      <xdr:row>2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47725" y="419100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971550</xdr:colOff>
      <xdr:row>2</xdr:row>
      <xdr:rowOff>28575</xdr:rowOff>
    </xdr:from>
    <xdr:to>
      <xdr:col>13</xdr:col>
      <xdr:colOff>323850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353300" y="428625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opLeftCell="A13" zoomScale="90" zoomScaleNormal="90" workbookViewId="0">
      <selection activeCell="G27" sqref="G27"/>
    </sheetView>
  </sheetViews>
  <sheetFormatPr defaultRowHeight="12.75" x14ac:dyDescent="0.2"/>
  <cols>
    <col min="1" max="1" width="4" style="2" customWidth="1"/>
    <col min="2" max="2" width="19.5703125" style="2" customWidth="1"/>
    <col min="3" max="3" width="7.42578125" style="2" customWidth="1"/>
    <col min="4" max="4" width="9.28515625" style="2" customWidth="1"/>
    <col min="5" max="5" width="7.28515625" style="2" customWidth="1"/>
    <col min="6" max="6" width="10.5703125" style="2" customWidth="1"/>
    <col min="7" max="7" width="8.7109375" style="2" customWidth="1"/>
    <col min="8" max="8" width="9.7109375" style="2" customWidth="1"/>
    <col min="9" max="9" width="9.85546875" style="2" customWidth="1"/>
    <col min="10" max="10" width="10.28515625" style="2" customWidth="1"/>
    <col min="11" max="11" width="13.5703125" style="2" customWidth="1"/>
    <col min="12" max="13" width="8.28515625" style="2" customWidth="1"/>
    <col min="14" max="15" width="9.7109375" style="43" customWidth="1"/>
    <col min="16" max="16384" width="9.140625" style="2"/>
  </cols>
  <sheetData>
    <row r="1" spans="1:15" s="25" customFormat="1" ht="18" customHeight="1" x14ac:dyDescent="0.25">
      <c r="A1" s="89" t="s">
        <v>19</v>
      </c>
      <c r="B1" s="89"/>
      <c r="C1" s="89"/>
      <c r="D1" s="89"/>
      <c r="E1" s="89"/>
      <c r="K1" s="90" t="s">
        <v>17</v>
      </c>
      <c r="L1" s="90"/>
      <c r="M1" s="90"/>
      <c r="N1" s="90"/>
      <c r="O1" s="90"/>
    </row>
    <row r="2" spans="1:15" s="25" customFormat="1" ht="18" customHeight="1" x14ac:dyDescent="0.25">
      <c r="A2" s="90" t="s">
        <v>23</v>
      </c>
      <c r="B2" s="90"/>
      <c r="C2" s="90"/>
      <c r="D2" s="90"/>
      <c r="E2" s="90"/>
      <c r="K2" s="90" t="s">
        <v>16</v>
      </c>
      <c r="L2" s="90"/>
      <c r="M2" s="90"/>
      <c r="N2" s="90"/>
      <c r="O2" s="90"/>
    </row>
    <row r="3" spans="1:15" s="25" customFormat="1" ht="15.75" customHeight="1" x14ac:dyDescent="0.25">
      <c r="B3" s="26"/>
      <c r="C3" s="26"/>
      <c r="E3" s="26"/>
      <c r="N3" s="42"/>
      <c r="O3" s="42"/>
    </row>
    <row r="4" spans="1:15" ht="22.5" x14ac:dyDescent="0.3">
      <c r="H4" s="19" t="s">
        <v>48</v>
      </c>
    </row>
    <row r="5" spans="1:15" s="8" customFormat="1" ht="15.75" x14ac:dyDescent="0.25">
      <c r="F5" s="10"/>
      <c r="G5" s="7"/>
      <c r="H5" s="10" t="s">
        <v>49</v>
      </c>
      <c r="I5" s="4" t="s">
        <v>22</v>
      </c>
      <c r="J5" s="33"/>
      <c r="N5" s="44"/>
      <c r="O5" s="44"/>
    </row>
    <row r="6" spans="1:15" s="8" customFormat="1" ht="15.75" x14ac:dyDescent="0.25">
      <c r="G6" s="10" t="s">
        <v>50</v>
      </c>
      <c r="H6" s="34" t="s">
        <v>51</v>
      </c>
      <c r="I6" s="4"/>
      <c r="J6" s="33"/>
      <c r="N6" s="44"/>
      <c r="O6" s="44"/>
    </row>
    <row r="7" spans="1:15" s="1" customFormat="1" ht="12.75" customHeight="1" x14ac:dyDescent="0.25">
      <c r="M7" s="20" t="s">
        <v>0</v>
      </c>
      <c r="N7" s="45"/>
      <c r="O7" s="45"/>
    </row>
    <row r="8" spans="1:15" s="3" customFormat="1" ht="15.75" customHeight="1" x14ac:dyDescent="0.25">
      <c r="A8" s="88" t="s">
        <v>1</v>
      </c>
      <c r="B8" s="88" t="s">
        <v>26</v>
      </c>
      <c r="C8" s="23"/>
      <c r="D8" s="85" t="s">
        <v>27</v>
      </c>
      <c r="E8" s="85"/>
      <c r="F8" s="85"/>
      <c r="G8" s="85"/>
      <c r="H8" s="86" t="s">
        <v>31</v>
      </c>
      <c r="I8" s="86" t="s">
        <v>32</v>
      </c>
      <c r="J8" s="86" t="s">
        <v>33</v>
      </c>
      <c r="K8" s="86" t="s">
        <v>114</v>
      </c>
      <c r="L8" s="86" t="s">
        <v>34</v>
      </c>
      <c r="M8" s="86" t="s">
        <v>35</v>
      </c>
      <c r="N8" s="87" t="s">
        <v>36</v>
      </c>
      <c r="O8" s="87" t="s">
        <v>37</v>
      </c>
    </row>
    <row r="9" spans="1:15" s="29" customFormat="1" ht="98.25" customHeight="1" x14ac:dyDescent="0.2">
      <c r="A9" s="88"/>
      <c r="B9" s="88"/>
      <c r="C9" s="23"/>
      <c r="D9" s="32" t="s">
        <v>28</v>
      </c>
      <c r="E9" s="32" t="s">
        <v>29</v>
      </c>
      <c r="F9" s="32" t="s">
        <v>30</v>
      </c>
      <c r="G9" s="32" t="s">
        <v>20</v>
      </c>
      <c r="H9" s="86"/>
      <c r="I9" s="86"/>
      <c r="J9" s="86"/>
      <c r="K9" s="86"/>
      <c r="L9" s="86"/>
      <c r="M9" s="86"/>
      <c r="N9" s="87"/>
      <c r="O9" s="87"/>
    </row>
    <row r="10" spans="1:15" s="3" customFormat="1" ht="15.75" x14ac:dyDescent="0.25">
      <c r="A10" s="12" t="s">
        <v>3</v>
      </c>
      <c r="B10" s="12" t="s">
        <v>4</v>
      </c>
      <c r="C10" s="12"/>
      <c r="D10" s="12" t="s">
        <v>5</v>
      </c>
      <c r="E10" s="11" t="s">
        <v>6</v>
      </c>
      <c r="F10" s="12" t="s">
        <v>7</v>
      </c>
      <c r="G10" s="12" t="s">
        <v>8</v>
      </c>
      <c r="H10" s="13" t="s">
        <v>9</v>
      </c>
      <c r="I10" s="14" t="s">
        <v>10</v>
      </c>
      <c r="J10" s="14" t="s">
        <v>11</v>
      </c>
      <c r="K10" s="11" t="s">
        <v>12</v>
      </c>
      <c r="L10" s="14" t="s">
        <v>13</v>
      </c>
      <c r="M10" s="14" t="s">
        <v>14</v>
      </c>
      <c r="N10" s="46" t="s">
        <v>15</v>
      </c>
      <c r="O10" s="46" t="s">
        <v>38</v>
      </c>
    </row>
    <row r="11" spans="1:15" s="1" customFormat="1" ht="15.75" x14ac:dyDescent="0.25">
      <c r="A11" s="6" t="s">
        <v>39</v>
      </c>
      <c r="B11" s="28" t="s">
        <v>85</v>
      </c>
      <c r="C11" s="28" t="s">
        <v>65</v>
      </c>
      <c r="D11" s="30">
        <v>168</v>
      </c>
      <c r="E11" s="30">
        <v>20.3</v>
      </c>
      <c r="F11" s="30">
        <v>0</v>
      </c>
      <c r="G11" s="30">
        <v>188.3</v>
      </c>
      <c r="H11" s="31">
        <v>270</v>
      </c>
      <c r="I11" s="41">
        <v>0</v>
      </c>
      <c r="J11" s="31">
        <v>81.699999999999989</v>
      </c>
      <c r="K11" s="31"/>
      <c r="L11" s="31"/>
      <c r="M11" s="31">
        <v>86</v>
      </c>
      <c r="N11" s="31">
        <v>0</v>
      </c>
      <c r="O11" s="31">
        <v>167.7</v>
      </c>
    </row>
    <row r="12" spans="1:15" s="1" customFormat="1" ht="15.75" x14ac:dyDescent="0.25">
      <c r="A12" s="6" t="s">
        <v>40</v>
      </c>
      <c r="B12" s="28" t="s">
        <v>86</v>
      </c>
      <c r="C12" s="28" t="s">
        <v>66</v>
      </c>
      <c r="D12" s="30">
        <v>124.5</v>
      </c>
      <c r="E12" s="30">
        <v>20.3</v>
      </c>
      <c r="F12" s="30">
        <v>0</v>
      </c>
      <c r="G12" s="30">
        <v>144.80000000000001</v>
      </c>
      <c r="H12" s="31">
        <v>270</v>
      </c>
      <c r="I12" s="41">
        <v>0</v>
      </c>
      <c r="J12" s="31">
        <v>125.19999999999999</v>
      </c>
      <c r="K12" s="31"/>
      <c r="L12" s="31"/>
      <c r="M12" s="31">
        <v>156</v>
      </c>
      <c r="N12" s="31">
        <v>0</v>
      </c>
      <c r="O12" s="31">
        <v>281.2</v>
      </c>
    </row>
    <row r="13" spans="1:15" s="1" customFormat="1" ht="15.75" x14ac:dyDescent="0.25">
      <c r="A13" s="58" t="s">
        <v>41</v>
      </c>
      <c r="B13" s="28" t="s">
        <v>87</v>
      </c>
      <c r="C13" s="28" t="s">
        <v>67</v>
      </c>
      <c r="D13" s="30">
        <v>135</v>
      </c>
      <c r="E13" s="30">
        <v>20.3</v>
      </c>
      <c r="F13" s="30">
        <v>0</v>
      </c>
      <c r="G13" s="30">
        <v>155.30000000000001</v>
      </c>
      <c r="H13" s="31">
        <v>270</v>
      </c>
      <c r="I13" s="41">
        <v>0</v>
      </c>
      <c r="J13" s="31">
        <v>114.69999999999999</v>
      </c>
      <c r="K13" s="31"/>
      <c r="L13" s="31"/>
      <c r="M13" s="31">
        <v>156</v>
      </c>
      <c r="N13" s="31">
        <v>0</v>
      </c>
      <c r="O13" s="31">
        <v>270.7</v>
      </c>
    </row>
    <row r="14" spans="1:15" s="1" customFormat="1" ht="15.75" x14ac:dyDescent="0.25">
      <c r="A14" s="58" t="s">
        <v>42</v>
      </c>
      <c r="B14" s="28" t="s">
        <v>88</v>
      </c>
      <c r="C14" s="28" t="s">
        <v>68</v>
      </c>
      <c r="D14" s="30">
        <v>212</v>
      </c>
      <c r="E14" s="30">
        <v>27</v>
      </c>
      <c r="F14" s="30">
        <v>0</v>
      </c>
      <c r="G14" s="30">
        <v>239</v>
      </c>
      <c r="H14" s="31">
        <v>270</v>
      </c>
      <c r="I14" s="41">
        <v>0</v>
      </c>
      <c r="J14" s="31">
        <v>31</v>
      </c>
      <c r="K14" s="31"/>
      <c r="L14" s="31"/>
      <c r="M14" s="31">
        <v>156</v>
      </c>
      <c r="N14" s="31">
        <v>0</v>
      </c>
      <c r="O14" s="31">
        <v>187</v>
      </c>
    </row>
    <row r="15" spans="1:15" s="1" customFormat="1" ht="15.75" x14ac:dyDescent="0.25">
      <c r="A15" s="58" t="s">
        <v>43</v>
      </c>
      <c r="B15" s="35" t="s">
        <v>89</v>
      </c>
      <c r="C15" s="38" t="s">
        <v>69</v>
      </c>
      <c r="D15" s="30">
        <v>192</v>
      </c>
      <c r="E15" s="30">
        <v>0</v>
      </c>
      <c r="F15" s="30">
        <v>0</v>
      </c>
      <c r="G15" s="30">
        <v>192</v>
      </c>
      <c r="H15" s="31">
        <v>135</v>
      </c>
      <c r="I15" s="41">
        <v>57</v>
      </c>
      <c r="J15" s="31">
        <v>0</v>
      </c>
      <c r="K15" s="31"/>
      <c r="L15" s="31"/>
      <c r="M15" s="31">
        <v>156</v>
      </c>
      <c r="N15" s="31">
        <v>0</v>
      </c>
      <c r="O15" s="31">
        <v>99</v>
      </c>
    </row>
    <row r="16" spans="1:15" s="1" customFormat="1" ht="15.75" x14ac:dyDescent="0.25">
      <c r="A16" s="58" t="s">
        <v>44</v>
      </c>
      <c r="B16" s="28" t="s">
        <v>90</v>
      </c>
      <c r="C16" s="28" t="s">
        <v>69</v>
      </c>
      <c r="D16" s="30">
        <v>330</v>
      </c>
      <c r="E16" s="30">
        <v>0</v>
      </c>
      <c r="F16" s="30">
        <v>0</v>
      </c>
      <c r="G16" s="30">
        <v>330</v>
      </c>
      <c r="H16" s="31">
        <v>270</v>
      </c>
      <c r="I16" s="41">
        <v>60</v>
      </c>
      <c r="J16" s="31">
        <v>0</v>
      </c>
      <c r="K16" s="31"/>
      <c r="L16" s="31"/>
      <c r="M16" s="31">
        <v>156</v>
      </c>
      <c r="N16" s="31">
        <v>0</v>
      </c>
      <c r="O16" s="31">
        <v>96</v>
      </c>
    </row>
    <row r="17" spans="1:15" s="1" customFormat="1" ht="15.75" x14ac:dyDescent="0.25">
      <c r="A17" s="58" t="s">
        <v>45</v>
      </c>
      <c r="B17" s="36" t="s">
        <v>91</v>
      </c>
      <c r="C17" s="37" t="s">
        <v>70</v>
      </c>
      <c r="D17" s="30">
        <v>224</v>
      </c>
      <c r="E17" s="30">
        <v>20.3</v>
      </c>
      <c r="F17" s="30">
        <v>0</v>
      </c>
      <c r="G17" s="30">
        <v>244.3</v>
      </c>
      <c r="H17" s="31">
        <v>270</v>
      </c>
      <c r="I17" s="41">
        <v>0</v>
      </c>
      <c r="J17" s="31">
        <v>25.699999999999989</v>
      </c>
      <c r="K17" s="31"/>
      <c r="L17" s="31"/>
      <c r="M17" s="31">
        <v>156</v>
      </c>
      <c r="N17" s="31">
        <v>0</v>
      </c>
      <c r="O17" s="31">
        <v>181.7</v>
      </c>
    </row>
    <row r="18" spans="1:15" s="1" customFormat="1" ht="15.75" x14ac:dyDescent="0.25">
      <c r="A18" s="58" t="s">
        <v>46</v>
      </c>
      <c r="B18" s="35" t="s">
        <v>92</v>
      </c>
      <c r="C18" s="38" t="s">
        <v>71</v>
      </c>
      <c r="D18" s="30">
        <v>346.40000000000003</v>
      </c>
      <c r="E18" s="30">
        <v>27</v>
      </c>
      <c r="F18" s="30">
        <v>0</v>
      </c>
      <c r="G18" s="30">
        <v>373.40000000000003</v>
      </c>
      <c r="H18" s="31">
        <v>270</v>
      </c>
      <c r="I18" s="41">
        <v>103.40000000000003</v>
      </c>
      <c r="J18" s="31">
        <v>0</v>
      </c>
      <c r="K18" s="31"/>
      <c r="L18" s="31"/>
      <c r="M18" s="31">
        <v>156</v>
      </c>
      <c r="N18" s="31">
        <v>0</v>
      </c>
      <c r="O18" s="31">
        <v>52.599999999999966</v>
      </c>
    </row>
    <row r="19" spans="1:15" s="1" customFormat="1" ht="15.75" x14ac:dyDescent="0.25">
      <c r="A19" s="58" t="s">
        <v>47</v>
      </c>
      <c r="B19" s="37" t="s">
        <v>93</v>
      </c>
      <c r="C19" s="37" t="s">
        <v>71</v>
      </c>
      <c r="D19" s="30">
        <v>396</v>
      </c>
      <c r="E19" s="30">
        <v>20.3</v>
      </c>
      <c r="F19" s="30">
        <v>0</v>
      </c>
      <c r="G19" s="30">
        <v>416.3</v>
      </c>
      <c r="H19" s="31">
        <v>270</v>
      </c>
      <c r="I19" s="41">
        <v>146.30000000000001</v>
      </c>
      <c r="J19" s="31">
        <v>0</v>
      </c>
      <c r="K19" s="31"/>
      <c r="L19" s="31"/>
      <c r="M19" s="31">
        <v>156</v>
      </c>
      <c r="N19" s="31">
        <v>0</v>
      </c>
      <c r="O19" s="31">
        <v>9.6999999999999886</v>
      </c>
    </row>
    <row r="20" spans="1:15" s="1" customFormat="1" ht="15.75" x14ac:dyDescent="0.25">
      <c r="A20" s="58" t="s">
        <v>25</v>
      </c>
      <c r="B20" s="37" t="s">
        <v>94</v>
      </c>
      <c r="C20" s="37" t="s">
        <v>72</v>
      </c>
      <c r="D20" s="30">
        <v>165</v>
      </c>
      <c r="E20" s="30">
        <v>0</v>
      </c>
      <c r="F20" s="30">
        <v>0</v>
      </c>
      <c r="G20" s="30">
        <v>165</v>
      </c>
      <c r="H20" s="31">
        <v>270</v>
      </c>
      <c r="I20" s="41">
        <v>0</v>
      </c>
      <c r="J20" s="31">
        <v>105</v>
      </c>
      <c r="K20" s="31"/>
      <c r="L20" s="31"/>
      <c r="M20" s="31">
        <v>156</v>
      </c>
      <c r="N20" s="31">
        <v>0</v>
      </c>
      <c r="O20" s="31">
        <v>261</v>
      </c>
    </row>
    <row r="21" spans="1:15" s="1" customFormat="1" ht="15.75" x14ac:dyDescent="0.25">
      <c r="A21" s="58" t="s">
        <v>52</v>
      </c>
      <c r="B21" s="37" t="s">
        <v>95</v>
      </c>
      <c r="C21" s="37" t="s">
        <v>73</v>
      </c>
      <c r="D21" s="30">
        <v>186.2</v>
      </c>
      <c r="E21" s="30">
        <v>20.3</v>
      </c>
      <c r="F21" s="30">
        <v>0</v>
      </c>
      <c r="G21" s="30">
        <v>206.5</v>
      </c>
      <c r="H21" s="31">
        <v>270</v>
      </c>
      <c r="I21" s="41">
        <v>0</v>
      </c>
      <c r="J21" s="31">
        <v>63.5</v>
      </c>
      <c r="K21" s="31"/>
      <c r="L21" s="31"/>
      <c r="M21" s="31">
        <v>86</v>
      </c>
      <c r="N21" s="31">
        <v>0</v>
      </c>
      <c r="O21" s="31">
        <v>149.5</v>
      </c>
    </row>
    <row r="22" spans="1:15" s="1" customFormat="1" ht="15.75" x14ac:dyDescent="0.25">
      <c r="A22" s="58" t="s">
        <v>53</v>
      </c>
      <c r="B22" s="37" t="s">
        <v>87</v>
      </c>
      <c r="C22" s="37" t="s">
        <v>74</v>
      </c>
      <c r="D22" s="30">
        <v>327</v>
      </c>
      <c r="E22" s="30">
        <v>20.3</v>
      </c>
      <c r="F22" s="30">
        <v>0</v>
      </c>
      <c r="G22" s="30">
        <v>347.3</v>
      </c>
      <c r="H22" s="31">
        <v>270</v>
      </c>
      <c r="I22" s="41">
        <v>77.300000000000011</v>
      </c>
      <c r="J22" s="31">
        <v>0</v>
      </c>
      <c r="K22" s="31"/>
      <c r="L22" s="31"/>
      <c r="M22" s="31">
        <v>156</v>
      </c>
      <c r="N22" s="31">
        <v>0</v>
      </c>
      <c r="O22" s="31">
        <v>78.699999999999989</v>
      </c>
    </row>
    <row r="23" spans="1:15" s="1" customFormat="1" ht="15.75" x14ac:dyDescent="0.25">
      <c r="A23" s="58" t="s">
        <v>54</v>
      </c>
      <c r="B23" s="37" t="s">
        <v>96</v>
      </c>
      <c r="C23" s="37" t="s">
        <v>75</v>
      </c>
      <c r="D23" s="30">
        <v>163</v>
      </c>
      <c r="E23" s="30">
        <v>20.3</v>
      </c>
      <c r="F23" s="30">
        <v>0</v>
      </c>
      <c r="G23" s="30">
        <v>183.3</v>
      </c>
      <c r="H23" s="31">
        <v>270</v>
      </c>
      <c r="I23" s="41">
        <v>0</v>
      </c>
      <c r="J23" s="31">
        <v>86.699999999999989</v>
      </c>
      <c r="K23" s="31"/>
      <c r="L23" s="31"/>
      <c r="M23" s="31">
        <v>156</v>
      </c>
      <c r="N23" s="31">
        <v>0</v>
      </c>
      <c r="O23" s="31">
        <v>242.7</v>
      </c>
    </row>
    <row r="24" spans="1:15" s="1" customFormat="1" ht="15.75" x14ac:dyDescent="0.25">
      <c r="A24" s="58" t="s">
        <v>55</v>
      </c>
      <c r="B24" s="37" t="s">
        <v>97</v>
      </c>
      <c r="C24" s="37" t="s">
        <v>76</v>
      </c>
      <c r="D24" s="30">
        <v>404.79999999999995</v>
      </c>
      <c r="E24" s="30">
        <v>20.3</v>
      </c>
      <c r="F24" s="30">
        <v>0</v>
      </c>
      <c r="G24" s="30">
        <v>425.09999999999997</v>
      </c>
      <c r="H24" s="31">
        <v>270</v>
      </c>
      <c r="I24" s="41">
        <v>155.09999999999997</v>
      </c>
      <c r="J24" s="31">
        <v>0</v>
      </c>
      <c r="K24" s="31"/>
      <c r="L24" s="31"/>
      <c r="M24" s="31">
        <v>156</v>
      </c>
      <c r="N24" s="31">
        <v>0</v>
      </c>
      <c r="O24" s="31">
        <v>0.90000000000003411</v>
      </c>
    </row>
    <row r="25" spans="1:15" s="53" customFormat="1" ht="15.75" x14ac:dyDescent="0.25">
      <c r="A25" s="58" t="s">
        <v>56</v>
      </c>
      <c r="B25" s="37" t="s">
        <v>116</v>
      </c>
      <c r="C25" s="37" t="s">
        <v>115</v>
      </c>
      <c r="D25" s="30">
        <v>358.5</v>
      </c>
      <c r="E25" s="30">
        <v>0</v>
      </c>
      <c r="F25" s="30">
        <v>0</v>
      </c>
      <c r="G25" s="30">
        <v>358.5</v>
      </c>
      <c r="H25" s="31">
        <v>135</v>
      </c>
      <c r="I25" s="41">
        <v>223.5</v>
      </c>
      <c r="J25" s="31">
        <v>0</v>
      </c>
      <c r="K25" s="31"/>
      <c r="L25" s="31"/>
      <c r="M25" s="31">
        <v>78</v>
      </c>
      <c r="N25" s="31">
        <v>145.5</v>
      </c>
      <c r="O25" s="31">
        <v>0</v>
      </c>
    </row>
    <row r="26" spans="1:15" s="1" customFormat="1" ht="15.75" x14ac:dyDescent="0.25">
      <c r="A26" s="58" t="s">
        <v>57</v>
      </c>
      <c r="B26" s="37" t="s">
        <v>98</v>
      </c>
      <c r="C26" s="37" t="s">
        <v>77</v>
      </c>
      <c r="D26" s="30">
        <v>434</v>
      </c>
      <c r="E26" s="30">
        <v>20.3</v>
      </c>
      <c r="F26" s="30">
        <v>0</v>
      </c>
      <c r="G26" s="30">
        <v>454.3</v>
      </c>
      <c r="H26" s="31">
        <v>270</v>
      </c>
      <c r="I26" s="41">
        <v>184.3</v>
      </c>
      <c r="J26" s="31">
        <v>0</v>
      </c>
      <c r="K26" s="31"/>
      <c r="L26" s="31"/>
      <c r="M26" s="31">
        <v>156</v>
      </c>
      <c r="N26" s="31">
        <v>28.300000000000011</v>
      </c>
      <c r="O26" s="31">
        <v>0</v>
      </c>
    </row>
    <row r="27" spans="1:15" s="1" customFormat="1" ht="15.75" x14ac:dyDescent="0.25">
      <c r="A27" s="58" t="s">
        <v>58</v>
      </c>
      <c r="B27" s="37" t="s">
        <v>99</v>
      </c>
      <c r="C27" s="37" t="s">
        <v>78</v>
      </c>
      <c r="D27" s="30">
        <v>299</v>
      </c>
      <c r="E27" s="30">
        <v>20.3</v>
      </c>
      <c r="F27" s="30">
        <v>0</v>
      </c>
      <c r="G27" s="30">
        <v>319.3</v>
      </c>
      <c r="H27" s="31">
        <v>270</v>
      </c>
      <c r="I27" s="41">
        <v>49.300000000000011</v>
      </c>
      <c r="J27" s="31">
        <v>0</v>
      </c>
      <c r="K27" s="31"/>
      <c r="L27" s="31"/>
      <c r="M27" s="31">
        <v>86</v>
      </c>
      <c r="N27" s="31">
        <v>0</v>
      </c>
      <c r="O27" s="31">
        <v>36.699999999999989</v>
      </c>
    </row>
    <row r="28" spans="1:15" s="1" customFormat="1" ht="15.75" x14ac:dyDescent="0.25">
      <c r="A28" s="58" t="s">
        <v>59</v>
      </c>
      <c r="B28" s="37" t="s">
        <v>100</v>
      </c>
      <c r="C28" s="37" t="s">
        <v>79</v>
      </c>
      <c r="D28" s="30">
        <v>256</v>
      </c>
      <c r="E28" s="30">
        <v>0</v>
      </c>
      <c r="F28" s="30">
        <v>0</v>
      </c>
      <c r="G28" s="30">
        <v>256</v>
      </c>
      <c r="H28" s="31">
        <v>270</v>
      </c>
      <c r="I28" s="41">
        <v>0</v>
      </c>
      <c r="J28" s="31">
        <v>14</v>
      </c>
      <c r="K28" s="31"/>
      <c r="L28" s="31"/>
      <c r="M28" s="31">
        <v>156</v>
      </c>
      <c r="N28" s="31">
        <v>0</v>
      </c>
      <c r="O28" s="31">
        <v>170</v>
      </c>
    </row>
    <row r="29" spans="1:15" s="1" customFormat="1" ht="15.75" x14ac:dyDescent="0.25">
      <c r="A29" s="58" t="s">
        <v>60</v>
      </c>
      <c r="B29" s="37" t="s">
        <v>101</v>
      </c>
      <c r="C29" s="37" t="s">
        <v>80</v>
      </c>
      <c r="D29" s="30">
        <v>120</v>
      </c>
      <c r="E29" s="30">
        <v>20.3</v>
      </c>
      <c r="F29" s="30">
        <v>0</v>
      </c>
      <c r="G29" s="30">
        <v>140.30000000000001</v>
      </c>
      <c r="H29" s="31">
        <v>270</v>
      </c>
      <c r="I29" s="41">
        <v>0</v>
      </c>
      <c r="J29" s="31">
        <v>129.69999999999999</v>
      </c>
      <c r="K29" s="31"/>
      <c r="L29" s="31"/>
      <c r="M29" s="31">
        <v>86</v>
      </c>
      <c r="N29" s="31">
        <v>0</v>
      </c>
      <c r="O29" s="31">
        <v>215.7</v>
      </c>
    </row>
    <row r="30" spans="1:15" s="1" customFormat="1" ht="15.75" x14ac:dyDescent="0.25">
      <c r="A30" s="58" t="s">
        <v>61</v>
      </c>
      <c r="B30" s="37" t="s">
        <v>102</v>
      </c>
      <c r="C30" s="37" t="s">
        <v>81</v>
      </c>
      <c r="D30" s="30">
        <v>334.5</v>
      </c>
      <c r="E30" s="30">
        <v>20.3</v>
      </c>
      <c r="F30" s="30">
        <v>0</v>
      </c>
      <c r="G30" s="30">
        <v>354.8</v>
      </c>
      <c r="H30" s="31">
        <v>270</v>
      </c>
      <c r="I30" s="41">
        <v>84.800000000000011</v>
      </c>
      <c r="J30" s="31">
        <v>0</v>
      </c>
      <c r="K30" s="31"/>
      <c r="L30" s="31"/>
      <c r="M30" s="31">
        <v>156</v>
      </c>
      <c r="N30" s="31">
        <v>0</v>
      </c>
      <c r="O30" s="31">
        <v>71.199999999999989</v>
      </c>
    </row>
    <row r="31" spans="1:15" s="1" customFormat="1" ht="15.75" x14ac:dyDescent="0.25">
      <c r="A31" s="58" t="s">
        <v>62</v>
      </c>
      <c r="B31" s="37" t="s">
        <v>103</v>
      </c>
      <c r="C31" s="37" t="s">
        <v>82</v>
      </c>
      <c r="D31" s="30">
        <v>127.5</v>
      </c>
      <c r="E31" s="30">
        <v>27</v>
      </c>
      <c r="F31" s="30">
        <v>0</v>
      </c>
      <c r="G31" s="30">
        <v>154.5</v>
      </c>
      <c r="H31" s="31">
        <v>270</v>
      </c>
      <c r="I31" s="41">
        <v>0</v>
      </c>
      <c r="J31" s="31">
        <v>115.5</v>
      </c>
      <c r="K31" s="31"/>
      <c r="L31" s="31"/>
      <c r="M31" s="31">
        <v>156</v>
      </c>
      <c r="N31" s="31">
        <v>0</v>
      </c>
      <c r="O31" s="31">
        <v>271.5</v>
      </c>
    </row>
    <row r="32" spans="1:15" s="1" customFormat="1" ht="15.75" x14ac:dyDescent="0.25">
      <c r="A32" s="58" t="s">
        <v>63</v>
      </c>
      <c r="B32" s="28" t="s">
        <v>104</v>
      </c>
      <c r="C32" s="28" t="s">
        <v>83</v>
      </c>
      <c r="D32" s="30">
        <v>148.5</v>
      </c>
      <c r="E32" s="30">
        <v>33.799999999999997</v>
      </c>
      <c r="F32" s="30">
        <v>0</v>
      </c>
      <c r="G32" s="30">
        <v>182.3</v>
      </c>
      <c r="H32" s="31">
        <v>270</v>
      </c>
      <c r="I32" s="41">
        <v>0</v>
      </c>
      <c r="J32" s="31">
        <v>87.699999999999989</v>
      </c>
      <c r="K32" s="31"/>
      <c r="L32" s="31"/>
      <c r="M32" s="31">
        <v>36</v>
      </c>
      <c r="N32" s="31">
        <v>0</v>
      </c>
      <c r="O32" s="31">
        <v>123.69999999999999</v>
      </c>
    </row>
    <row r="33" spans="1:15" s="1" customFormat="1" ht="15.75" x14ac:dyDescent="0.25">
      <c r="A33" s="58" t="s">
        <v>64</v>
      </c>
      <c r="B33" s="37" t="s">
        <v>105</v>
      </c>
      <c r="C33" s="37" t="s">
        <v>84</v>
      </c>
      <c r="D33" s="30">
        <v>246</v>
      </c>
      <c r="E33" s="30">
        <v>20.3</v>
      </c>
      <c r="F33" s="30">
        <v>0</v>
      </c>
      <c r="G33" s="30">
        <v>266.3</v>
      </c>
      <c r="H33" s="31">
        <v>270</v>
      </c>
      <c r="I33" s="41">
        <v>0</v>
      </c>
      <c r="J33" s="31">
        <v>3.6999999999999886</v>
      </c>
      <c r="K33" s="31"/>
      <c r="L33" s="31"/>
      <c r="M33" s="31">
        <v>86</v>
      </c>
      <c r="N33" s="31">
        <v>0</v>
      </c>
      <c r="O33" s="31">
        <v>89.699999999999989</v>
      </c>
    </row>
    <row r="34" spans="1:15" s="1" customFormat="1" ht="15.75" x14ac:dyDescent="0.25">
      <c r="A34" s="58" t="s">
        <v>117</v>
      </c>
      <c r="B34" s="37" t="s">
        <v>106</v>
      </c>
      <c r="C34" s="37" t="s">
        <v>84</v>
      </c>
      <c r="D34" s="30">
        <v>340.2</v>
      </c>
      <c r="E34" s="30">
        <v>20.3</v>
      </c>
      <c r="F34" s="30">
        <v>0</v>
      </c>
      <c r="G34" s="30">
        <v>360.5</v>
      </c>
      <c r="H34" s="31">
        <v>270</v>
      </c>
      <c r="I34" s="41">
        <v>90.5</v>
      </c>
      <c r="J34" s="31">
        <v>0</v>
      </c>
      <c r="K34" s="31"/>
      <c r="L34" s="31"/>
      <c r="M34" s="31">
        <v>156</v>
      </c>
      <c r="N34" s="31">
        <v>0</v>
      </c>
      <c r="O34" s="31">
        <v>65.5</v>
      </c>
    </row>
    <row r="35" spans="1:15" s="5" customFormat="1" ht="20.25" customHeight="1" x14ac:dyDescent="0.3">
      <c r="A35" s="82" t="s">
        <v>2</v>
      </c>
      <c r="B35" s="83"/>
      <c r="C35" s="83"/>
      <c r="D35" s="83"/>
      <c r="E35" s="83"/>
      <c r="F35" s="84"/>
      <c r="G35" s="76">
        <f t="shared" ref="G35:O35" si="0">SUM(G11:G34)</f>
        <v>6457.4000000000015</v>
      </c>
      <c r="H35" s="47">
        <f t="shared" si="0"/>
        <v>6210</v>
      </c>
      <c r="I35" s="47">
        <f t="shared" si="0"/>
        <v>1231.5</v>
      </c>
      <c r="J35" s="47">
        <f t="shared" si="0"/>
        <v>984.10000000000014</v>
      </c>
      <c r="K35" s="17">
        <f t="shared" si="0"/>
        <v>0</v>
      </c>
      <c r="L35" s="17">
        <f t="shared" si="0"/>
        <v>0</v>
      </c>
      <c r="M35" s="76">
        <f t="shared" si="0"/>
        <v>3196</v>
      </c>
      <c r="N35" s="47">
        <f t="shared" si="0"/>
        <v>173.8</v>
      </c>
      <c r="O35" s="47">
        <f t="shared" si="0"/>
        <v>3122.3999999999992</v>
      </c>
    </row>
    <row r="36" spans="1:15" s="1" customFormat="1" ht="8.25" customHeight="1" x14ac:dyDescent="0.25">
      <c r="N36" s="45"/>
      <c r="O36" s="45"/>
    </row>
    <row r="37" spans="1:15" s="1" customFormat="1" ht="15.75" customHeight="1" x14ac:dyDescent="0.25">
      <c r="B37" s="10" t="s">
        <v>18</v>
      </c>
      <c r="C37" s="25" t="s">
        <v>107</v>
      </c>
      <c r="D37" s="25" t="s">
        <v>109</v>
      </c>
      <c r="E37" s="24"/>
      <c r="N37" s="45"/>
      <c r="O37" s="45"/>
    </row>
    <row r="38" spans="1:15" s="1" customFormat="1" ht="15.75" customHeight="1" x14ac:dyDescent="0.25">
      <c r="B38" s="10"/>
      <c r="C38" s="25" t="s">
        <v>108</v>
      </c>
      <c r="D38" s="21"/>
      <c r="E38" s="24"/>
      <c r="K38" s="24"/>
      <c r="N38" s="45"/>
      <c r="O38" s="45"/>
    </row>
    <row r="39" spans="1:15" s="1" customFormat="1" ht="15.75" x14ac:dyDescent="0.25">
      <c r="A39" s="18"/>
      <c r="B39" s="10"/>
      <c r="C39" s="10"/>
      <c r="D39" s="21"/>
      <c r="E39" s="24"/>
      <c r="K39" s="24"/>
      <c r="L39" s="27"/>
      <c r="N39" s="45"/>
      <c r="O39" s="45"/>
    </row>
    <row r="40" spans="1:15" ht="15" x14ac:dyDescent="0.25">
      <c r="B40" s="15"/>
      <c r="C40" s="15"/>
      <c r="D40" s="15"/>
    </row>
    <row r="41" spans="1:15" s="16" customFormat="1" ht="16.5" x14ac:dyDescent="0.25">
      <c r="N41" s="48" t="s">
        <v>24</v>
      </c>
      <c r="O41" s="49"/>
    </row>
    <row r="42" spans="1:15" s="39" customFormat="1" ht="15.75" x14ac:dyDescent="0.25">
      <c r="A42" s="40" t="s">
        <v>110</v>
      </c>
      <c r="C42" s="40" t="s">
        <v>111</v>
      </c>
      <c r="E42" s="40"/>
      <c r="F42" s="40"/>
      <c r="G42" s="40" t="s">
        <v>112</v>
      </c>
      <c r="K42" s="40" t="s">
        <v>113</v>
      </c>
      <c r="N42" s="50" t="s">
        <v>21</v>
      </c>
      <c r="O42" s="51"/>
    </row>
    <row r="48" spans="1:15" ht="16.5" x14ac:dyDescent="0.25">
      <c r="G48" s="9"/>
      <c r="H48" s="9"/>
      <c r="N48" s="52"/>
    </row>
    <row r="51" spans="4:5" ht="15.75" x14ac:dyDescent="0.25">
      <c r="D51" s="21"/>
      <c r="E51" s="1"/>
    </row>
    <row r="52" spans="4:5" ht="15.75" x14ac:dyDescent="0.25">
      <c r="D52" s="21"/>
      <c r="E52" s="22"/>
    </row>
  </sheetData>
  <mergeCells count="16">
    <mergeCell ref="O8:O9"/>
    <mergeCell ref="A8:A9"/>
    <mergeCell ref="B8:B9"/>
    <mergeCell ref="A1:E1"/>
    <mergeCell ref="A2:E2"/>
    <mergeCell ref="K8:K9"/>
    <mergeCell ref="L8:L9"/>
    <mergeCell ref="M8:M9"/>
    <mergeCell ref="N8:N9"/>
    <mergeCell ref="K1:O1"/>
    <mergeCell ref="K2:O2"/>
    <mergeCell ref="A35:F35"/>
    <mergeCell ref="D8:G8"/>
    <mergeCell ref="H8:H9"/>
    <mergeCell ref="I8:I9"/>
    <mergeCell ref="J8:J9"/>
  </mergeCells>
  <pageMargins left="0.25" right="0" top="0.25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opLeftCell="A13" zoomScale="90" zoomScaleNormal="90" workbookViewId="0">
      <selection activeCell="D30" sqref="D30"/>
    </sheetView>
  </sheetViews>
  <sheetFormatPr defaultRowHeight="12.75" x14ac:dyDescent="0.2"/>
  <cols>
    <col min="1" max="1" width="4" style="54" customWidth="1"/>
    <col min="2" max="2" width="19.5703125" style="54" customWidth="1"/>
    <col min="3" max="3" width="7.42578125" style="54" customWidth="1"/>
    <col min="4" max="4" width="9.28515625" style="54" customWidth="1"/>
    <col min="5" max="5" width="7.28515625" style="54" customWidth="1"/>
    <col min="6" max="6" width="10.5703125" style="54" customWidth="1"/>
    <col min="7" max="7" width="8.7109375" style="54" customWidth="1"/>
    <col min="8" max="8" width="9.7109375" style="54" customWidth="1"/>
    <col min="9" max="9" width="9.85546875" style="54" customWidth="1"/>
    <col min="10" max="10" width="10.28515625" style="54" customWidth="1"/>
    <col min="11" max="11" width="13.5703125" style="54" customWidth="1"/>
    <col min="12" max="13" width="8.28515625" style="54" customWidth="1"/>
    <col min="14" max="15" width="9.7109375" style="43" customWidth="1"/>
    <col min="16" max="16384" width="9.140625" style="54"/>
  </cols>
  <sheetData>
    <row r="1" spans="1:15" s="73" customFormat="1" ht="15.75" x14ac:dyDescent="0.25">
      <c r="A1" s="89" t="s">
        <v>19</v>
      </c>
      <c r="B1" s="89"/>
      <c r="C1" s="89"/>
      <c r="D1" s="89"/>
      <c r="E1" s="89"/>
      <c r="K1" s="90" t="s">
        <v>17</v>
      </c>
      <c r="L1" s="90"/>
      <c r="M1" s="90"/>
      <c r="N1" s="90"/>
      <c r="O1" s="90"/>
    </row>
    <row r="2" spans="1:15" s="73" customFormat="1" ht="15.75" x14ac:dyDescent="0.25">
      <c r="A2" s="90" t="s">
        <v>23</v>
      </c>
      <c r="B2" s="90"/>
      <c r="C2" s="90"/>
      <c r="D2" s="90"/>
      <c r="E2" s="90"/>
      <c r="K2" s="90" t="s">
        <v>16</v>
      </c>
      <c r="L2" s="90"/>
      <c r="M2" s="90"/>
      <c r="N2" s="90"/>
      <c r="O2" s="90"/>
    </row>
    <row r="3" spans="1:15" s="73" customFormat="1" ht="15.75" customHeight="1" x14ac:dyDescent="0.25">
      <c r="B3" s="74"/>
      <c r="C3" s="74"/>
      <c r="E3" s="74"/>
      <c r="N3" s="42"/>
      <c r="O3" s="42"/>
    </row>
    <row r="4" spans="1:15" ht="22.5" x14ac:dyDescent="0.3">
      <c r="H4" s="68" t="s">
        <v>48</v>
      </c>
    </row>
    <row r="5" spans="1:15" s="59" customFormat="1" ht="15.75" x14ac:dyDescent="0.25">
      <c r="F5" s="60"/>
      <c r="G5" s="77"/>
      <c r="H5" s="60" t="s">
        <v>49</v>
      </c>
      <c r="I5" s="56" t="s">
        <v>22</v>
      </c>
      <c r="J5" s="33"/>
      <c r="N5" s="44"/>
      <c r="O5" s="44"/>
    </row>
    <row r="6" spans="1:15" s="59" customFormat="1" ht="15.75" x14ac:dyDescent="0.25">
      <c r="G6" s="60" t="s">
        <v>50</v>
      </c>
      <c r="H6" s="34" t="s">
        <v>51</v>
      </c>
      <c r="I6" s="56"/>
      <c r="J6" s="33"/>
      <c r="N6" s="44"/>
      <c r="O6" s="44"/>
    </row>
    <row r="7" spans="1:15" s="53" customFormat="1" ht="15.75" x14ac:dyDescent="0.25">
      <c r="M7" s="69" t="s">
        <v>0</v>
      </c>
      <c r="N7" s="45"/>
      <c r="O7" s="45"/>
    </row>
    <row r="8" spans="1:15" s="55" customFormat="1" ht="15.75" customHeight="1" x14ac:dyDescent="0.25">
      <c r="A8" s="88" t="s">
        <v>1</v>
      </c>
      <c r="B8" s="88" t="s">
        <v>26</v>
      </c>
      <c r="C8" s="79"/>
      <c r="D8" s="85" t="s">
        <v>118</v>
      </c>
      <c r="E8" s="85"/>
      <c r="F8" s="85"/>
      <c r="G8" s="85"/>
      <c r="H8" s="86" t="s">
        <v>31</v>
      </c>
      <c r="I8" s="86" t="s">
        <v>32</v>
      </c>
      <c r="J8" s="86" t="s">
        <v>33</v>
      </c>
      <c r="K8" s="86" t="s">
        <v>114</v>
      </c>
      <c r="L8" s="86" t="s">
        <v>34</v>
      </c>
      <c r="M8" s="86" t="s">
        <v>35</v>
      </c>
      <c r="N8" s="87" t="s">
        <v>36</v>
      </c>
      <c r="O8" s="87" t="s">
        <v>37</v>
      </c>
    </row>
    <row r="9" spans="1:15" s="29" customFormat="1" ht="78.75" x14ac:dyDescent="0.2">
      <c r="A9" s="88"/>
      <c r="B9" s="88"/>
      <c r="C9" s="79"/>
      <c r="D9" s="81" t="s">
        <v>28</v>
      </c>
      <c r="E9" s="81" t="s">
        <v>29</v>
      </c>
      <c r="F9" s="81" t="s">
        <v>30</v>
      </c>
      <c r="G9" s="81" t="s">
        <v>20</v>
      </c>
      <c r="H9" s="86"/>
      <c r="I9" s="86"/>
      <c r="J9" s="86"/>
      <c r="K9" s="86"/>
      <c r="L9" s="86"/>
      <c r="M9" s="86"/>
      <c r="N9" s="87"/>
      <c r="O9" s="87"/>
    </row>
    <row r="10" spans="1:15" s="55" customFormat="1" ht="15.75" x14ac:dyDescent="0.25">
      <c r="A10" s="62" t="s">
        <v>3</v>
      </c>
      <c r="B10" s="62" t="s">
        <v>4</v>
      </c>
      <c r="C10" s="62"/>
      <c r="D10" s="62" t="s">
        <v>5</v>
      </c>
      <c r="E10" s="61" t="s">
        <v>6</v>
      </c>
      <c r="F10" s="62" t="s">
        <v>7</v>
      </c>
      <c r="G10" s="62" t="s">
        <v>8</v>
      </c>
      <c r="H10" s="78" t="s">
        <v>9</v>
      </c>
      <c r="I10" s="63" t="s">
        <v>10</v>
      </c>
      <c r="J10" s="63" t="s">
        <v>11</v>
      </c>
      <c r="K10" s="61" t="s">
        <v>12</v>
      </c>
      <c r="L10" s="63" t="s">
        <v>13</v>
      </c>
      <c r="M10" s="63" t="s">
        <v>14</v>
      </c>
      <c r="N10" s="46" t="s">
        <v>15</v>
      </c>
      <c r="O10" s="46" t="s">
        <v>38</v>
      </c>
    </row>
    <row r="11" spans="1:15" s="53" customFormat="1" ht="15.75" x14ac:dyDescent="0.25">
      <c r="A11" s="58" t="s">
        <v>39</v>
      </c>
      <c r="B11" s="28" t="s">
        <v>85</v>
      </c>
      <c r="C11" s="28" t="s">
        <v>65</v>
      </c>
      <c r="D11" s="30">
        <v>355.1</v>
      </c>
      <c r="E11" s="30">
        <v>20.3</v>
      </c>
      <c r="F11" s="30">
        <v>0</v>
      </c>
      <c r="G11" s="30">
        <v>375.40000000000003</v>
      </c>
      <c r="H11" s="31">
        <v>270</v>
      </c>
      <c r="I11" s="41">
        <f>IF(G11&gt;H11,G11-H11,0)</f>
        <v>105.40000000000003</v>
      </c>
      <c r="J11" s="31">
        <f>IF(G11&lt;H11,H11-G11,0)</f>
        <v>0</v>
      </c>
      <c r="K11" s="31"/>
      <c r="L11" s="31"/>
      <c r="M11" s="31">
        <f>156-70</f>
        <v>86</v>
      </c>
      <c r="N11" s="31">
        <f t="shared" ref="N11:N18" si="0">IF((I11+K11+L11)&gt;(J11+M11),(I11+K11+L11)-(J11+M11),0)</f>
        <v>19.400000000000034</v>
      </c>
      <c r="O11" s="31">
        <f t="shared" ref="O11:O18" si="1">IF((M11+J11)&gt;(I11+K11+L11),(M11+J11)-(I11+K11+L11),0)</f>
        <v>0</v>
      </c>
    </row>
    <row r="12" spans="1:15" s="53" customFormat="1" ht="15.75" x14ac:dyDescent="0.25">
      <c r="A12" s="58" t="s">
        <v>40</v>
      </c>
      <c r="B12" s="28" t="s">
        <v>86</v>
      </c>
      <c r="C12" s="28" t="s">
        <v>66</v>
      </c>
      <c r="D12" s="30">
        <v>450</v>
      </c>
      <c r="E12" s="30">
        <v>20.3</v>
      </c>
      <c r="F12" s="30">
        <v>0</v>
      </c>
      <c r="G12" s="30">
        <v>470.3</v>
      </c>
      <c r="H12" s="31">
        <v>270</v>
      </c>
      <c r="I12" s="41">
        <f t="shared" ref="I12:I34" si="2">IF(G12&gt;H12,G12-H12,0)</f>
        <v>200.3</v>
      </c>
      <c r="J12" s="31">
        <f t="shared" ref="J12:J34" si="3">IF(G12&lt;H12,H12-G12,0)</f>
        <v>0</v>
      </c>
      <c r="K12" s="31"/>
      <c r="L12" s="31"/>
      <c r="M12" s="31">
        <v>156</v>
      </c>
      <c r="N12" s="31">
        <f t="shared" si="0"/>
        <v>44.300000000000011</v>
      </c>
      <c r="O12" s="31">
        <f t="shared" si="1"/>
        <v>0</v>
      </c>
    </row>
    <row r="13" spans="1:15" s="53" customFormat="1" ht="15.75" x14ac:dyDescent="0.25">
      <c r="A13" s="58" t="s">
        <v>41</v>
      </c>
      <c r="B13" s="28" t="s">
        <v>87</v>
      </c>
      <c r="C13" s="28" t="s">
        <v>67</v>
      </c>
      <c r="D13" s="30">
        <v>470.8</v>
      </c>
      <c r="E13" s="30">
        <v>20.3</v>
      </c>
      <c r="F13" s="30">
        <v>0</v>
      </c>
      <c r="G13" s="30">
        <v>491.1</v>
      </c>
      <c r="H13" s="31">
        <v>270</v>
      </c>
      <c r="I13" s="41">
        <f t="shared" si="2"/>
        <v>221.10000000000002</v>
      </c>
      <c r="J13" s="31">
        <f t="shared" si="3"/>
        <v>0</v>
      </c>
      <c r="K13" s="31"/>
      <c r="L13" s="31"/>
      <c r="M13" s="31">
        <v>156</v>
      </c>
      <c r="N13" s="31">
        <f t="shared" si="0"/>
        <v>65.100000000000023</v>
      </c>
      <c r="O13" s="31">
        <f t="shared" si="1"/>
        <v>0</v>
      </c>
    </row>
    <row r="14" spans="1:15" s="53" customFormat="1" ht="15.75" x14ac:dyDescent="0.25">
      <c r="A14" s="58" t="s">
        <v>42</v>
      </c>
      <c r="B14" s="28" t="s">
        <v>88</v>
      </c>
      <c r="C14" s="28" t="s">
        <v>68</v>
      </c>
      <c r="D14" s="30">
        <v>260</v>
      </c>
      <c r="E14" s="30">
        <v>27</v>
      </c>
      <c r="F14" s="30">
        <v>0</v>
      </c>
      <c r="G14" s="30">
        <v>287</v>
      </c>
      <c r="H14" s="31">
        <v>270</v>
      </c>
      <c r="I14" s="41">
        <f t="shared" si="2"/>
        <v>17</v>
      </c>
      <c r="J14" s="31">
        <f t="shared" si="3"/>
        <v>0</v>
      </c>
      <c r="K14" s="31"/>
      <c r="L14" s="31"/>
      <c r="M14" s="31">
        <v>156</v>
      </c>
      <c r="N14" s="31">
        <f t="shared" si="0"/>
        <v>0</v>
      </c>
      <c r="O14" s="31">
        <f t="shared" si="1"/>
        <v>139</v>
      </c>
    </row>
    <row r="15" spans="1:15" s="53" customFormat="1" ht="15.75" x14ac:dyDescent="0.25">
      <c r="A15" s="58" t="s">
        <v>43</v>
      </c>
      <c r="B15" s="35" t="s">
        <v>89</v>
      </c>
      <c r="C15" s="38" t="s">
        <v>69</v>
      </c>
      <c r="D15" s="30">
        <v>114</v>
      </c>
      <c r="E15" s="30">
        <v>0</v>
      </c>
      <c r="F15" s="30">
        <v>0</v>
      </c>
      <c r="G15" s="30">
        <v>114</v>
      </c>
      <c r="H15" s="31">
        <v>135</v>
      </c>
      <c r="I15" s="41">
        <f t="shared" si="2"/>
        <v>0</v>
      </c>
      <c r="J15" s="31">
        <f t="shared" si="3"/>
        <v>21</v>
      </c>
      <c r="K15" s="31"/>
      <c r="L15" s="31"/>
      <c r="M15" s="31">
        <v>156</v>
      </c>
      <c r="N15" s="31">
        <f t="shared" si="0"/>
        <v>0</v>
      </c>
      <c r="O15" s="31">
        <f t="shared" si="1"/>
        <v>177</v>
      </c>
    </row>
    <row r="16" spans="1:15" s="53" customFormat="1" ht="15.75" x14ac:dyDescent="0.25">
      <c r="A16" s="58" t="s">
        <v>44</v>
      </c>
      <c r="B16" s="28" t="s">
        <v>90</v>
      </c>
      <c r="C16" s="28" t="s">
        <v>69</v>
      </c>
      <c r="D16" s="30">
        <v>184</v>
      </c>
      <c r="E16" s="30">
        <v>0</v>
      </c>
      <c r="F16" s="30">
        <v>0</v>
      </c>
      <c r="G16" s="30">
        <v>184</v>
      </c>
      <c r="H16" s="31">
        <v>270</v>
      </c>
      <c r="I16" s="41">
        <f t="shared" si="2"/>
        <v>0</v>
      </c>
      <c r="J16" s="31">
        <f t="shared" si="3"/>
        <v>86</v>
      </c>
      <c r="K16" s="31"/>
      <c r="L16" s="31"/>
      <c r="M16" s="31">
        <v>156</v>
      </c>
      <c r="N16" s="31">
        <f t="shared" si="0"/>
        <v>0</v>
      </c>
      <c r="O16" s="31">
        <f t="shared" si="1"/>
        <v>242</v>
      </c>
    </row>
    <row r="17" spans="1:15" s="53" customFormat="1" ht="15.75" x14ac:dyDescent="0.25">
      <c r="A17" s="58" t="s">
        <v>45</v>
      </c>
      <c r="B17" s="36" t="s">
        <v>91</v>
      </c>
      <c r="C17" s="37" t="s">
        <v>70</v>
      </c>
      <c r="D17" s="30">
        <v>393</v>
      </c>
      <c r="E17" s="30">
        <v>20.3</v>
      </c>
      <c r="F17" s="30">
        <v>0</v>
      </c>
      <c r="G17" s="30">
        <v>413.3</v>
      </c>
      <c r="H17" s="31">
        <v>270</v>
      </c>
      <c r="I17" s="41">
        <f t="shared" si="2"/>
        <v>143.30000000000001</v>
      </c>
      <c r="J17" s="31">
        <f t="shared" si="3"/>
        <v>0</v>
      </c>
      <c r="K17" s="31"/>
      <c r="L17" s="31"/>
      <c r="M17" s="31">
        <v>156</v>
      </c>
      <c r="N17" s="31">
        <f t="shared" si="0"/>
        <v>0</v>
      </c>
      <c r="O17" s="31">
        <f t="shared" si="1"/>
        <v>12.699999999999989</v>
      </c>
    </row>
    <row r="18" spans="1:15" s="53" customFormat="1" ht="15.75" x14ac:dyDescent="0.25">
      <c r="A18" s="58" t="s">
        <v>46</v>
      </c>
      <c r="B18" s="35" t="s">
        <v>92</v>
      </c>
      <c r="C18" s="38" t="s">
        <v>71</v>
      </c>
      <c r="D18" s="30">
        <v>177.5</v>
      </c>
      <c r="E18" s="30">
        <v>33.799999999999997</v>
      </c>
      <c r="F18" s="30">
        <v>0</v>
      </c>
      <c r="G18" s="30">
        <v>211.3</v>
      </c>
      <c r="H18" s="31">
        <v>270</v>
      </c>
      <c r="I18" s="41">
        <f t="shared" si="2"/>
        <v>0</v>
      </c>
      <c r="J18" s="31">
        <f t="shared" si="3"/>
        <v>58.699999999999989</v>
      </c>
      <c r="K18" s="31"/>
      <c r="L18" s="31"/>
      <c r="M18" s="31">
        <v>156</v>
      </c>
      <c r="N18" s="31">
        <f t="shared" si="0"/>
        <v>0</v>
      </c>
      <c r="O18" s="31">
        <f t="shared" si="1"/>
        <v>214.7</v>
      </c>
    </row>
    <row r="19" spans="1:15" s="53" customFormat="1" ht="15.75" x14ac:dyDescent="0.25">
      <c r="A19" s="58" t="s">
        <v>47</v>
      </c>
      <c r="B19" s="37" t="s">
        <v>93</v>
      </c>
      <c r="C19" s="37" t="s">
        <v>71</v>
      </c>
      <c r="D19" s="30">
        <v>160.5</v>
      </c>
      <c r="E19" s="30">
        <v>20.3</v>
      </c>
      <c r="F19" s="30">
        <v>0</v>
      </c>
      <c r="G19" s="30">
        <v>180.8</v>
      </c>
      <c r="H19" s="31">
        <v>270</v>
      </c>
      <c r="I19" s="41">
        <f t="shared" si="2"/>
        <v>0</v>
      </c>
      <c r="J19" s="31">
        <f t="shared" si="3"/>
        <v>89.199999999999989</v>
      </c>
      <c r="K19" s="31"/>
      <c r="L19" s="31"/>
      <c r="M19" s="31">
        <v>156</v>
      </c>
      <c r="N19" s="31">
        <f>IF((I19+K19+L19)&gt;(J19+M19),(I19+K19+L19)-(J19+M19),0)</f>
        <v>0</v>
      </c>
      <c r="O19" s="31">
        <f>IF((M19+J19)&gt;(I19+K19+L19),(M19+J19)-(I19+K19+L19),0)</f>
        <v>245.2</v>
      </c>
    </row>
    <row r="20" spans="1:15" s="53" customFormat="1" ht="15.75" x14ac:dyDescent="0.25">
      <c r="A20" s="58" t="s">
        <v>25</v>
      </c>
      <c r="B20" s="37" t="s">
        <v>94</v>
      </c>
      <c r="C20" s="37" t="s">
        <v>72</v>
      </c>
      <c r="D20" s="30">
        <v>325</v>
      </c>
      <c r="E20" s="30">
        <v>0</v>
      </c>
      <c r="F20" s="30">
        <v>0</v>
      </c>
      <c r="G20" s="30">
        <v>325</v>
      </c>
      <c r="H20" s="31">
        <v>270</v>
      </c>
      <c r="I20" s="41">
        <f t="shared" si="2"/>
        <v>55</v>
      </c>
      <c r="J20" s="31">
        <f t="shared" si="3"/>
        <v>0</v>
      </c>
      <c r="K20" s="31"/>
      <c r="L20" s="31"/>
      <c r="M20" s="31">
        <v>156</v>
      </c>
      <c r="N20" s="31">
        <f t="shared" ref="N20:N34" si="4">IF((I20+K20+L20)&gt;(J20+M20),(I20+K20+L20)-(J20+M20),0)</f>
        <v>0</v>
      </c>
      <c r="O20" s="31">
        <f t="shared" ref="O20:O34" si="5">IF((M20+J20)&gt;(I20+K20+L20),(M20+J20)-(I20+K20+L20),0)</f>
        <v>101</v>
      </c>
    </row>
    <row r="21" spans="1:15" s="53" customFormat="1" ht="15.75" x14ac:dyDescent="0.25">
      <c r="A21" s="58" t="s">
        <v>52</v>
      </c>
      <c r="B21" s="37" t="s">
        <v>95</v>
      </c>
      <c r="C21" s="37" t="s">
        <v>73</v>
      </c>
      <c r="D21" s="30">
        <v>334.3</v>
      </c>
      <c r="E21" s="30">
        <v>20.3</v>
      </c>
      <c r="F21" s="30">
        <v>0</v>
      </c>
      <c r="G21" s="30">
        <v>354.6</v>
      </c>
      <c r="H21" s="31">
        <v>270</v>
      </c>
      <c r="I21" s="41">
        <f t="shared" si="2"/>
        <v>84.600000000000023</v>
      </c>
      <c r="J21" s="31">
        <f t="shared" si="3"/>
        <v>0</v>
      </c>
      <c r="K21" s="31"/>
      <c r="L21" s="31"/>
      <c r="M21" s="31">
        <f>156-70</f>
        <v>86</v>
      </c>
      <c r="N21" s="31">
        <f t="shared" si="4"/>
        <v>0</v>
      </c>
      <c r="O21" s="31">
        <f t="shared" si="5"/>
        <v>1.3999999999999773</v>
      </c>
    </row>
    <row r="22" spans="1:15" s="53" customFormat="1" ht="15.75" x14ac:dyDescent="0.25">
      <c r="A22" s="58" t="s">
        <v>53</v>
      </c>
      <c r="B22" s="37" t="s">
        <v>87</v>
      </c>
      <c r="C22" s="37" t="s">
        <v>74</v>
      </c>
      <c r="D22" s="30">
        <v>195</v>
      </c>
      <c r="E22" s="30">
        <v>20.3</v>
      </c>
      <c r="F22" s="30">
        <v>0</v>
      </c>
      <c r="G22" s="30">
        <v>215.3</v>
      </c>
      <c r="H22" s="31">
        <v>270</v>
      </c>
      <c r="I22" s="41">
        <f t="shared" si="2"/>
        <v>0</v>
      </c>
      <c r="J22" s="31">
        <f t="shared" si="3"/>
        <v>54.699999999999989</v>
      </c>
      <c r="K22" s="31"/>
      <c r="L22" s="31"/>
      <c r="M22" s="31">
        <v>156</v>
      </c>
      <c r="N22" s="31">
        <f t="shared" si="4"/>
        <v>0</v>
      </c>
      <c r="O22" s="31">
        <f t="shared" si="5"/>
        <v>210.7</v>
      </c>
    </row>
    <row r="23" spans="1:15" s="53" customFormat="1" ht="15.75" x14ac:dyDescent="0.25">
      <c r="A23" s="58" t="s">
        <v>54</v>
      </c>
      <c r="B23" s="37" t="s">
        <v>96</v>
      </c>
      <c r="C23" s="37" t="s">
        <v>75</v>
      </c>
      <c r="D23" s="30">
        <v>257.5</v>
      </c>
      <c r="E23" s="30">
        <v>20.3</v>
      </c>
      <c r="F23" s="30">
        <v>0</v>
      </c>
      <c r="G23" s="30">
        <v>277.8</v>
      </c>
      <c r="H23" s="31">
        <v>270</v>
      </c>
      <c r="I23" s="41">
        <f t="shared" si="2"/>
        <v>7.8000000000000114</v>
      </c>
      <c r="J23" s="31">
        <f t="shared" si="3"/>
        <v>0</v>
      </c>
      <c r="K23" s="31"/>
      <c r="L23" s="31"/>
      <c r="M23" s="31">
        <v>156</v>
      </c>
      <c r="N23" s="31">
        <f t="shared" si="4"/>
        <v>0</v>
      </c>
      <c r="O23" s="31">
        <f t="shared" si="5"/>
        <v>148.19999999999999</v>
      </c>
    </row>
    <row r="24" spans="1:15" s="53" customFormat="1" ht="15.75" x14ac:dyDescent="0.25">
      <c r="A24" s="58" t="s">
        <v>55</v>
      </c>
      <c r="B24" s="37" t="s">
        <v>97</v>
      </c>
      <c r="C24" s="37" t="s">
        <v>76</v>
      </c>
      <c r="D24" s="30">
        <v>180.8</v>
      </c>
      <c r="E24" s="30">
        <v>20.3</v>
      </c>
      <c r="F24" s="30">
        <v>0</v>
      </c>
      <c r="G24" s="30">
        <v>201.10000000000002</v>
      </c>
      <c r="H24" s="31">
        <v>270</v>
      </c>
      <c r="I24" s="41">
        <f t="shared" si="2"/>
        <v>0</v>
      </c>
      <c r="J24" s="31">
        <f t="shared" si="3"/>
        <v>68.899999999999977</v>
      </c>
      <c r="K24" s="31"/>
      <c r="L24" s="31"/>
      <c r="M24" s="31">
        <v>156</v>
      </c>
      <c r="N24" s="31">
        <f t="shared" si="4"/>
        <v>0</v>
      </c>
      <c r="O24" s="31">
        <f t="shared" si="5"/>
        <v>224.89999999999998</v>
      </c>
    </row>
    <row r="25" spans="1:15" s="53" customFormat="1" ht="15.75" x14ac:dyDescent="0.25">
      <c r="A25" s="58" t="s">
        <v>56</v>
      </c>
      <c r="B25" s="37" t="s">
        <v>116</v>
      </c>
      <c r="C25" s="37" t="s">
        <v>115</v>
      </c>
      <c r="D25" s="30">
        <v>0</v>
      </c>
      <c r="E25" s="30">
        <v>0</v>
      </c>
      <c r="F25" s="30">
        <v>0</v>
      </c>
      <c r="G25" s="30">
        <v>0</v>
      </c>
      <c r="H25" s="31">
        <v>135</v>
      </c>
      <c r="I25" s="41">
        <f t="shared" si="2"/>
        <v>0</v>
      </c>
      <c r="J25" s="31">
        <f t="shared" si="3"/>
        <v>135</v>
      </c>
      <c r="K25" s="31"/>
      <c r="L25" s="31"/>
      <c r="M25" s="31">
        <v>78</v>
      </c>
      <c r="N25" s="31">
        <f t="shared" si="4"/>
        <v>0</v>
      </c>
      <c r="O25" s="31">
        <f t="shared" si="5"/>
        <v>213</v>
      </c>
    </row>
    <row r="26" spans="1:15" s="53" customFormat="1" ht="15.75" x14ac:dyDescent="0.25">
      <c r="A26" s="58" t="s">
        <v>57</v>
      </c>
      <c r="B26" s="37" t="s">
        <v>98</v>
      </c>
      <c r="C26" s="37" t="s">
        <v>77</v>
      </c>
      <c r="D26" s="30">
        <v>173.6</v>
      </c>
      <c r="E26" s="30">
        <v>20.3</v>
      </c>
      <c r="F26" s="30">
        <v>0</v>
      </c>
      <c r="G26" s="30">
        <v>193.9</v>
      </c>
      <c r="H26" s="31">
        <v>270</v>
      </c>
      <c r="I26" s="41">
        <f t="shared" si="2"/>
        <v>0</v>
      </c>
      <c r="J26" s="31">
        <f t="shared" si="3"/>
        <v>76.099999999999994</v>
      </c>
      <c r="K26" s="31"/>
      <c r="L26" s="31"/>
      <c r="M26" s="31">
        <v>156</v>
      </c>
      <c r="N26" s="31">
        <f t="shared" si="4"/>
        <v>0</v>
      </c>
      <c r="O26" s="31">
        <f t="shared" si="5"/>
        <v>232.1</v>
      </c>
    </row>
    <row r="27" spans="1:15" s="53" customFormat="1" ht="15.75" x14ac:dyDescent="0.25">
      <c r="A27" s="58" t="s">
        <v>58</v>
      </c>
      <c r="B27" s="37" t="s">
        <v>99</v>
      </c>
      <c r="C27" s="37" t="s">
        <v>78</v>
      </c>
      <c r="D27" s="30">
        <v>166.6</v>
      </c>
      <c r="E27" s="30">
        <v>20.3</v>
      </c>
      <c r="F27" s="30">
        <v>0</v>
      </c>
      <c r="G27" s="30">
        <v>186.9</v>
      </c>
      <c r="H27" s="31">
        <v>270</v>
      </c>
      <c r="I27" s="41">
        <f t="shared" si="2"/>
        <v>0</v>
      </c>
      <c r="J27" s="31">
        <f t="shared" si="3"/>
        <v>83.1</v>
      </c>
      <c r="K27" s="31"/>
      <c r="L27" s="31"/>
      <c r="M27" s="31">
        <f>156-70</f>
        <v>86</v>
      </c>
      <c r="N27" s="31">
        <f t="shared" si="4"/>
        <v>0</v>
      </c>
      <c r="O27" s="31">
        <f t="shared" si="5"/>
        <v>169.1</v>
      </c>
    </row>
    <row r="28" spans="1:15" s="53" customFormat="1" ht="15.75" x14ac:dyDescent="0.25">
      <c r="A28" s="58" t="s">
        <v>59</v>
      </c>
      <c r="B28" s="37" t="s">
        <v>100</v>
      </c>
      <c r="C28" s="37" t="s">
        <v>79</v>
      </c>
      <c r="D28" s="30">
        <v>300</v>
      </c>
      <c r="E28" s="30">
        <v>0</v>
      </c>
      <c r="F28" s="30">
        <v>0</v>
      </c>
      <c r="G28" s="30">
        <v>300</v>
      </c>
      <c r="H28" s="31">
        <v>270</v>
      </c>
      <c r="I28" s="41">
        <f t="shared" si="2"/>
        <v>30</v>
      </c>
      <c r="J28" s="31">
        <f t="shared" si="3"/>
        <v>0</v>
      </c>
      <c r="K28" s="31"/>
      <c r="L28" s="31"/>
      <c r="M28" s="31">
        <v>156</v>
      </c>
      <c r="N28" s="31">
        <f t="shared" si="4"/>
        <v>0</v>
      </c>
      <c r="O28" s="31">
        <f t="shared" si="5"/>
        <v>126</v>
      </c>
    </row>
    <row r="29" spans="1:15" s="53" customFormat="1" ht="15.75" x14ac:dyDescent="0.25">
      <c r="A29" s="58" t="s">
        <v>60</v>
      </c>
      <c r="B29" s="37" t="s">
        <v>101</v>
      </c>
      <c r="C29" s="37" t="s">
        <v>80</v>
      </c>
      <c r="D29" s="30">
        <v>371.2</v>
      </c>
      <c r="E29" s="30">
        <v>20.3</v>
      </c>
      <c r="F29" s="30">
        <v>0</v>
      </c>
      <c r="G29" s="30">
        <v>391.5</v>
      </c>
      <c r="H29" s="31">
        <v>270</v>
      </c>
      <c r="I29" s="41">
        <f t="shared" si="2"/>
        <v>121.5</v>
      </c>
      <c r="J29" s="31">
        <f t="shared" si="3"/>
        <v>0</v>
      </c>
      <c r="K29" s="31"/>
      <c r="L29" s="31"/>
      <c r="M29" s="31">
        <f>156-70</f>
        <v>86</v>
      </c>
      <c r="N29" s="31">
        <f t="shared" si="4"/>
        <v>35.5</v>
      </c>
      <c r="O29" s="31">
        <f t="shared" si="5"/>
        <v>0</v>
      </c>
    </row>
    <row r="30" spans="1:15" s="53" customFormat="1" ht="15.75" x14ac:dyDescent="0.25">
      <c r="A30" s="58" t="s">
        <v>61</v>
      </c>
      <c r="B30" s="37" t="s">
        <v>102</v>
      </c>
      <c r="C30" s="37" t="s">
        <v>81</v>
      </c>
      <c r="D30" s="30">
        <v>295.5</v>
      </c>
      <c r="E30" s="30">
        <v>20.3</v>
      </c>
      <c r="F30" s="30">
        <v>0</v>
      </c>
      <c r="G30" s="30">
        <v>315.8</v>
      </c>
      <c r="H30" s="31">
        <v>270</v>
      </c>
      <c r="I30" s="41">
        <f t="shared" si="2"/>
        <v>45.800000000000011</v>
      </c>
      <c r="J30" s="31">
        <f t="shared" si="3"/>
        <v>0</v>
      </c>
      <c r="K30" s="31"/>
      <c r="L30" s="31"/>
      <c r="M30" s="31">
        <v>156</v>
      </c>
      <c r="N30" s="31">
        <f t="shared" si="4"/>
        <v>0</v>
      </c>
      <c r="O30" s="31">
        <f t="shared" si="5"/>
        <v>110.19999999999999</v>
      </c>
    </row>
    <row r="31" spans="1:15" s="53" customFormat="1" ht="15.75" x14ac:dyDescent="0.25">
      <c r="A31" s="58" t="s">
        <v>62</v>
      </c>
      <c r="B31" s="37" t="s">
        <v>103</v>
      </c>
      <c r="C31" s="37" t="s">
        <v>82</v>
      </c>
      <c r="D31" s="30">
        <v>356</v>
      </c>
      <c r="E31" s="30">
        <v>27</v>
      </c>
      <c r="F31" s="30">
        <v>0</v>
      </c>
      <c r="G31" s="30">
        <v>383</v>
      </c>
      <c r="H31" s="31">
        <v>270</v>
      </c>
      <c r="I31" s="41">
        <f t="shared" si="2"/>
        <v>113</v>
      </c>
      <c r="J31" s="31">
        <f t="shared" si="3"/>
        <v>0</v>
      </c>
      <c r="K31" s="31"/>
      <c r="L31" s="31"/>
      <c r="M31" s="31">
        <v>156</v>
      </c>
      <c r="N31" s="31">
        <f t="shared" si="4"/>
        <v>0</v>
      </c>
      <c r="O31" s="31">
        <f t="shared" si="5"/>
        <v>43</v>
      </c>
    </row>
    <row r="32" spans="1:15" s="53" customFormat="1" ht="15.75" x14ac:dyDescent="0.25">
      <c r="A32" s="58" t="s">
        <v>63</v>
      </c>
      <c r="B32" s="28" t="s">
        <v>104</v>
      </c>
      <c r="C32" s="28" t="s">
        <v>83</v>
      </c>
      <c r="D32" s="30">
        <v>160</v>
      </c>
      <c r="E32" s="30">
        <v>40.5</v>
      </c>
      <c r="F32" s="30">
        <v>0</v>
      </c>
      <c r="G32" s="30">
        <v>200.5</v>
      </c>
      <c r="H32" s="31">
        <v>270</v>
      </c>
      <c r="I32" s="41">
        <f t="shared" si="2"/>
        <v>0</v>
      </c>
      <c r="J32" s="31">
        <f t="shared" si="3"/>
        <v>69.5</v>
      </c>
      <c r="K32" s="31"/>
      <c r="L32" s="31"/>
      <c r="M32" s="31">
        <v>36</v>
      </c>
      <c r="N32" s="31">
        <f t="shared" si="4"/>
        <v>0</v>
      </c>
      <c r="O32" s="31">
        <f t="shared" si="5"/>
        <v>105.5</v>
      </c>
    </row>
    <row r="33" spans="1:15" s="53" customFormat="1" ht="15.75" x14ac:dyDescent="0.25">
      <c r="A33" s="58" t="s">
        <v>64</v>
      </c>
      <c r="B33" s="37" t="s">
        <v>105</v>
      </c>
      <c r="C33" s="37" t="s">
        <v>84</v>
      </c>
      <c r="D33" s="30">
        <v>423</v>
      </c>
      <c r="E33" s="30">
        <v>20.3</v>
      </c>
      <c r="F33" s="30">
        <v>0</v>
      </c>
      <c r="G33" s="30">
        <v>443.3</v>
      </c>
      <c r="H33" s="31">
        <v>270</v>
      </c>
      <c r="I33" s="41">
        <f t="shared" si="2"/>
        <v>173.3</v>
      </c>
      <c r="J33" s="31">
        <f t="shared" si="3"/>
        <v>0</v>
      </c>
      <c r="K33" s="31"/>
      <c r="L33" s="31"/>
      <c r="M33" s="31">
        <f>156-70</f>
        <v>86</v>
      </c>
      <c r="N33" s="31">
        <f t="shared" si="4"/>
        <v>87.300000000000011</v>
      </c>
      <c r="O33" s="31">
        <f t="shared" si="5"/>
        <v>0</v>
      </c>
    </row>
    <row r="34" spans="1:15" s="53" customFormat="1" ht="15.75" x14ac:dyDescent="0.25">
      <c r="A34" s="58" t="s">
        <v>117</v>
      </c>
      <c r="B34" s="37" t="s">
        <v>106</v>
      </c>
      <c r="C34" s="37" t="s">
        <v>84</v>
      </c>
      <c r="D34" s="30">
        <v>291</v>
      </c>
      <c r="E34" s="30">
        <v>20.3</v>
      </c>
      <c r="F34" s="30">
        <v>0</v>
      </c>
      <c r="G34" s="30">
        <v>311.3</v>
      </c>
      <c r="H34" s="31">
        <v>270</v>
      </c>
      <c r="I34" s="41">
        <f t="shared" si="2"/>
        <v>41.300000000000011</v>
      </c>
      <c r="J34" s="31">
        <f t="shared" si="3"/>
        <v>0</v>
      </c>
      <c r="K34" s="31"/>
      <c r="L34" s="31"/>
      <c r="M34" s="31">
        <v>156</v>
      </c>
      <c r="N34" s="31">
        <f t="shared" si="4"/>
        <v>0</v>
      </c>
      <c r="O34" s="31">
        <f t="shared" si="5"/>
        <v>114.69999999999999</v>
      </c>
    </row>
    <row r="35" spans="1:15" s="57" customFormat="1" ht="18.75" x14ac:dyDescent="0.3">
      <c r="A35" s="82" t="s">
        <v>2</v>
      </c>
      <c r="B35" s="83"/>
      <c r="C35" s="83"/>
      <c r="D35" s="83"/>
      <c r="E35" s="83"/>
      <c r="F35" s="84"/>
      <c r="G35" s="76">
        <f t="shared" ref="G35:O35" si="6">SUM(G11:G34)</f>
        <v>6827.2000000000007</v>
      </c>
      <c r="H35" s="47">
        <f t="shared" si="6"/>
        <v>6210</v>
      </c>
      <c r="I35" s="47">
        <f t="shared" si="6"/>
        <v>1359.4</v>
      </c>
      <c r="J35" s="47">
        <f t="shared" si="6"/>
        <v>742.2</v>
      </c>
      <c r="K35" s="66">
        <f t="shared" si="6"/>
        <v>0</v>
      </c>
      <c r="L35" s="66">
        <f t="shared" si="6"/>
        <v>0</v>
      </c>
      <c r="M35" s="76">
        <f t="shared" si="6"/>
        <v>3196</v>
      </c>
      <c r="N35" s="47">
        <f t="shared" si="6"/>
        <v>251.60000000000008</v>
      </c>
      <c r="O35" s="47">
        <f t="shared" si="6"/>
        <v>2830.3999999999996</v>
      </c>
    </row>
    <row r="36" spans="1:15" s="53" customFormat="1" ht="15.75" x14ac:dyDescent="0.25">
      <c r="N36" s="45"/>
      <c r="O36" s="45"/>
    </row>
    <row r="37" spans="1:15" s="53" customFormat="1" ht="15.75" customHeight="1" x14ac:dyDescent="0.25">
      <c r="B37" s="60" t="s">
        <v>18</v>
      </c>
      <c r="C37" s="73" t="s">
        <v>107</v>
      </c>
      <c r="D37" s="73" t="s">
        <v>109</v>
      </c>
      <c r="E37" s="72"/>
      <c r="N37" s="45"/>
      <c r="O37" s="45"/>
    </row>
    <row r="38" spans="1:15" s="53" customFormat="1" ht="15.75" customHeight="1" x14ac:dyDescent="0.25">
      <c r="B38" s="60"/>
      <c r="C38" s="73" t="s">
        <v>108</v>
      </c>
      <c r="D38" s="70"/>
      <c r="E38" s="72"/>
      <c r="K38" s="72"/>
      <c r="N38" s="45"/>
      <c r="O38" s="45"/>
    </row>
    <row r="39" spans="1:15" s="53" customFormat="1" ht="15.75" x14ac:dyDescent="0.25">
      <c r="A39" s="67"/>
      <c r="B39" s="60"/>
      <c r="C39" s="60"/>
      <c r="D39" s="70"/>
      <c r="E39" s="72"/>
      <c r="K39" s="72"/>
      <c r="L39" s="75"/>
      <c r="N39" s="45"/>
      <c r="O39" s="45"/>
    </row>
    <row r="40" spans="1:15" ht="15" x14ac:dyDescent="0.25">
      <c r="B40" s="64"/>
      <c r="C40" s="64"/>
      <c r="D40" s="64"/>
    </row>
    <row r="41" spans="1:15" s="65" customFormat="1" ht="16.5" x14ac:dyDescent="0.25">
      <c r="N41" s="48" t="s">
        <v>24</v>
      </c>
      <c r="O41" s="49"/>
    </row>
    <row r="42" spans="1:15" s="39" customFormat="1" ht="15.75" x14ac:dyDescent="0.25">
      <c r="A42" s="40" t="s">
        <v>110</v>
      </c>
      <c r="C42" s="40" t="s">
        <v>111</v>
      </c>
      <c r="E42" s="40"/>
      <c r="F42" s="40"/>
      <c r="G42" s="40" t="s">
        <v>112</v>
      </c>
      <c r="K42" s="40" t="s">
        <v>113</v>
      </c>
      <c r="N42" s="50" t="s">
        <v>21</v>
      </c>
      <c r="O42" s="51"/>
    </row>
    <row r="48" spans="1:15" ht="16.5" x14ac:dyDescent="0.25">
      <c r="G48" s="80"/>
      <c r="H48" s="80"/>
      <c r="N48" s="52"/>
    </row>
    <row r="51" spans="4:5" ht="15.75" x14ac:dyDescent="0.25">
      <c r="D51" s="70"/>
      <c r="E51" s="53"/>
    </row>
    <row r="52" spans="4:5" ht="15.75" x14ac:dyDescent="0.25">
      <c r="D52" s="70"/>
      <c r="E52" s="71"/>
    </row>
  </sheetData>
  <mergeCells count="16">
    <mergeCell ref="A35:F35"/>
    <mergeCell ref="A1:E1"/>
    <mergeCell ref="K1:O1"/>
    <mergeCell ref="A2:E2"/>
    <mergeCell ref="K2:O2"/>
    <mergeCell ref="A8:A9"/>
    <mergeCell ref="B8:B9"/>
    <mergeCell ref="D8:G8"/>
    <mergeCell ref="H8:H9"/>
    <mergeCell ref="I8:I9"/>
    <mergeCell ref="J8:J9"/>
    <mergeCell ref="K8:K9"/>
    <mergeCell ref="L8:L9"/>
    <mergeCell ref="M8:M9"/>
    <mergeCell ref="N8:N9"/>
    <mergeCell ref="O8:O9"/>
  </mergeCells>
  <phoneticPr fontId="1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topLeftCell="A5" zoomScale="90" zoomScaleNormal="90" workbookViewId="0">
      <selection activeCell="N11" sqref="N11"/>
    </sheetView>
  </sheetViews>
  <sheetFormatPr defaultRowHeight="12.75" x14ac:dyDescent="0.2"/>
  <cols>
    <col min="1" max="1" width="4" style="54" customWidth="1"/>
    <col min="2" max="2" width="19.5703125" style="54" customWidth="1"/>
    <col min="3" max="3" width="7.42578125" style="54" customWidth="1"/>
    <col min="4" max="4" width="9.28515625" style="54" customWidth="1"/>
    <col min="5" max="5" width="7.28515625" style="54" customWidth="1"/>
    <col min="6" max="6" width="10.5703125" style="54" customWidth="1"/>
    <col min="7" max="7" width="9.140625" style="54" customWidth="1"/>
    <col min="8" max="8" width="9.7109375" style="54" customWidth="1"/>
    <col min="9" max="9" width="9.85546875" style="54" customWidth="1"/>
    <col min="10" max="10" width="10.28515625" style="54" customWidth="1"/>
    <col min="11" max="11" width="12.28515625" style="54" customWidth="1"/>
    <col min="12" max="13" width="8.28515625" style="54" customWidth="1"/>
    <col min="14" max="14" width="9.7109375" style="43" customWidth="1"/>
    <col min="15" max="15" width="7.85546875" style="43" customWidth="1"/>
    <col min="16" max="16384" width="9.140625" style="54"/>
  </cols>
  <sheetData>
    <row r="1" spans="1:15" s="73" customFormat="1" ht="15.75" x14ac:dyDescent="0.25">
      <c r="A1" s="89" t="s">
        <v>19</v>
      </c>
      <c r="B1" s="89"/>
      <c r="C1" s="89"/>
      <c r="D1" s="89"/>
      <c r="E1" s="89"/>
      <c r="K1" s="90" t="s">
        <v>17</v>
      </c>
      <c r="L1" s="90"/>
      <c r="M1" s="90"/>
      <c r="N1" s="90"/>
      <c r="O1" s="90"/>
    </row>
    <row r="2" spans="1:15" s="73" customFormat="1" ht="15.75" x14ac:dyDescent="0.25">
      <c r="A2" s="90" t="s">
        <v>23</v>
      </c>
      <c r="B2" s="90"/>
      <c r="C2" s="90"/>
      <c r="D2" s="90"/>
      <c r="E2" s="90"/>
      <c r="K2" s="90" t="s">
        <v>16</v>
      </c>
      <c r="L2" s="90"/>
      <c r="M2" s="90"/>
      <c r="N2" s="90"/>
      <c r="O2" s="90"/>
    </row>
    <row r="3" spans="1:15" s="73" customFormat="1" ht="15.75" customHeight="1" x14ac:dyDescent="0.25">
      <c r="B3" s="74"/>
      <c r="C3" s="74"/>
      <c r="E3" s="74"/>
      <c r="N3" s="42"/>
      <c r="O3" s="42"/>
    </row>
    <row r="4" spans="1:15" ht="22.5" x14ac:dyDescent="0.3">
      <c r="H4" s="68" t="s">
        <v>48</v>
      </c>
    </row>
    <row r="5" spans="1:15" s="59" customFormat="1" ht="15.75" x14ac:dyDescent="0.25">
      <c r="F5" s="60"/>
      <c r="G5" s="77"/>
      <c r="H5" s="60" t="s">
        <v>49</v>
      </c>
      <c r="I5" s="56" t="s">
        <v>22</v>
      </c>
      <c r="J5" s="33"/>
      <c r="N5" s="44"/>
      <c r="O5" s="44"/>
    </row>
    <row r="6" spans="1:15" s="59" customFormat="1" ht="15.75" x14ac:dyDescent="0.25">
      <c r="G6" s="60" t="s">
        <v>50</v>
      </c>
      <c r="H6" s="34" t="s">
        <v>51</v>
      </c>
      <c r="I6" s="56"/>
      <c r="J6" s="33"/>
      <c r="N6" s="44"/>
      <c r="O6" s="44"/>
    </row>
    <row r="7" spans="1:15" s="53" customFormat="1" ht="15.75" x14ac:dyDescent="0.25">
      <c r="M7" s="69" t="s">
        <v>0</v>
      </c>
      <c r="N7" s="45"/>
      <c r="O7" s="45"/>
    </row>
    <row r="8" spans="1:15" s="55" customFormat="1" ht="15.75" customHeight="1" x14ac:dyDescent="0.25">
      <c r="A8" s="88" t="s">
        <v>1</v>
      </c>
      <c r="B8" s="88" t="s">
        <v>26</v>
      </c>
      <c r="C8" s="79"/>
      <c r="D8" s="85" t="s">
        <v>119</v>
      </c>
      <c r="E8" s="85"/>
      <c r="F8" s="85"/>
      <c r="G8" s="85"/>
      <c r="H8" s="86" t="s">
        <v>31</v>
      </c>
      <c r="I8" s="86" t="s">
        <v>32</v>
      </c>
      <c r="J8" s="86" t="s">
        <v>33</v>
      </c>
      <c r="K8" s="86" t="s">
        <v>114</v>
      </c>
      <c r="L8" s="86" t="s">
        <v>34</v>
      </c>
      <c r="M8" s="86" t="s">
        <v>35</v>
      </c>
      <c r="N8" s="87" t="s">
        <v>36</v>
      </c>
      <c r="O8" s="87" t="s">
        <v>37</v>
      </c>
    </row>
    <row r="9" spans="1:15" s="29" customFormat="1" ht="78.75" x14ac:dyDescent="0.2">
      <c r="A9" s="88"/>
      <c r="B9" s="88"/>
      <c r="C9" s="79"/>
      <c r="D9" s="81" t="s">
        <v>28</v>
      </c>
      <c r="E9" s="81" t="s">
        <v>29</v>
      </c>
      <c r="F9" s="81" t="s">
        <v>30</v>
      </c>
      <c r="G9" s="81" t="s">
        <v>20</v>
      </c>
      <c r="H9" s="86"/>
      <c r="I9" s="86"/>
      <c r="J9" s="86"/>
      <c r="K9" s="86"/>
      <c r="L9" s="86"/>
      <c r="M9" s="86"/>
      <c r="N9" s="87"/>
      <c r="O9" s="87"/>
    </row>
    <row r="10" spans="1:15" s="55" customFormat="1" ht="15.75" x14ac:dyDescent="0.25">
      <c r="A10" s="62" t="s">
        <v>3</v>
      </c>
      <c r="B10" s="62" t="s">
        <v>4</v>
      </c>
      <c r="C10" s="62"/>
      <c r="D10" s="62" t="s">
        <v>5</v>
      </c>
      <c r="E10" s="61" t="s">
        <v>6</v>
      </c>
      <c r="F10" s="62" t="s">
        <v>7</v>
      </c>
      <c r="G10" s="62" t="s">
        <v>8</v>
      </c>
      <c r="H10" s="78" t="s">
        <v>9</v>
      </c>
      <c r="I10" s="63" t="s">
        <v>10</v>
      </c>
      <c r="J10" s="63" t="s">
        <v>11</v>
      </c>
      <c r="K10" s="61" t="s">
        <v>12</v>
      </c>
      <c r="L10" s="63" t="s">
        <v>13</v>
      </c>
      <c r="M10" s="63" t="s">
        <v>14</v>
      </c>
      <c r="N10" s="46" t="s">
        <v>15</v>
      </c>
      <c r="O10" s="46" t="s">
        <v>38</v>
      </c>
    </row>
    <row r="11" spans="1:15" s="53" customFormat="1" ht="15.75" x14ac:dyDescent="0.25">
      <c r="A11" s="58" t="s">
        <v>39</v>
      </c>
      <c r="B11" s="28" t="s">
        <v>85</v>
      </c>
      <c r="C11" s="28" t="s">
        <v>65</v>
      </c>
      <c r="D11" s="30">
        <f>'KL Khoa HK1'!D11+'KL Khoa HK2'!D11</f>
        <v>523.1</v>
      </c>
      <c r="E11" s="30">
        <f>'KL Khoa HK1'!E11+'KL Khoa HK2'!E11</f>
        <v>40.6</v>
      </c>
      <c r="F11" s="30">
        <f>'KL Khoa HK1'!F11+'KL Khoa HK2'!F11</f>
        <v>0</v>
      </c>
      <c r="G11" s="30">
        <f>F11+E11+D11</f>
        <v>563.70000000000005</v>
      </c>
      <c r="H11" s="31">
        <v>270</v>
      </c>
      <c r="I11" s="41">
        <f>IF(G11&gt;H11,G11-H11,0)</f>
        <v>293.70000000000005</v>
      </c>
      <c r="J11" s="31">
        <f>IF(G11&lt;H11,H11-G11,0)</f>
        <v>0</v>
      </c>
      <c r="K11" s="31"/>
      <c r="L11" s="31"/>
      <c r="M11" s="31">
        <f>156-70</f>
        <v>86</v>
      </c>
      <c r="N11" s="31">
        <f t="shared" ref="N11:N18" si="0">IF((I11+K11+L11)&gt;(J11+M11),(I11+K11+L11)-(J11+M11),0)</f>
        <v>207.70000000000005</v>
      </c>
      <c r="O11" s="31">
        <f t="shared" ref="O11:O18" si="1">IF((M11+J11)&gt;(I11+K11+L11),(M11+J11)-(I11+K11+L11),0)</f>
        <v>0</v>
      </c>
    </row>
    <row r="12" spans="1:15" s="53" customFormat="1" ht="15.75" x14ac:dyDescent="0.25">
      <c r="A12" s="58" t="s">
        <v>40</v>
      </c>
      <c r="B12" s="28" t="s">
        <v>86</v>
      </c>
      <c r="C12" s="28" t="s">
        <v>66</v>
      </c>
      <c r="D12" s="30">
        <f>'KL Khoa HK1'!D12+'KL Khoa HK2'!D12</f>
        <v>574.5</v>
      </c>
      <c r="E12" s="30">
        <f>'KL Khoa HK1'!E12+'KL Khoa HK2'!E12</f>
        <v>40.6</v>
      </c>
      <c r="F12" s="30">
        <f>'KL Khoa HK1'!F12+'KL Khoa HK2'!F12</f>
        <v>0</v>
      </c>
      <c r="G12" s="30">
        <f t="shared" ref="G12:G24" si="2">F12+E12+D12</f>
        <v>615.1</v>
      </c>
      <c r="H12" s="31">
        <v>270</v>
      </c>
      <c r="I12" s="41">
        <f t="shared" ref="I12:I34" si="3">IF(G12&gt;H12,G12-H12,0)</f>
        <v>345.1</v>
      </c>
      <c r="J12" s="31">
        <f t="shared" ref="J12:J34" si="4">IF(G12&lt;H12,H12-G12,0)</f>
        <v>0</v>
      </c>
      <c r="K12" s="31"/>
      <c r="L12" s="31"/>
      <c r="M12" s="31">
        <v>156</v>
      </c>
      <c r="N12" s="31">
        <f t="shared" si="0"/>
        <v>189.10000000000002</v>
      </c>
      <c r="O12" s="31">
        <f t="shared" si="1"/>
        <v>0</v>
      </c>
    </row>
    <row r="13" spans="1:15" s="53" customFormat="1" ht="15.75" x14ac:dyDescent="0.25">
      <c r="A13" s="58" t="s">
        <v>41</v>
      </c>
      <c r="B13" s="28" t="s">
        <v>87</v>
      </c>
      <c r="C13" s="28" t="s">
        <v>67</v>
      </c>
      <c r="D13" s="30">
        <f>'KL Khoa HK1'!D13+'KL Khoa HK2'!D13</f>
        <v>605.79999999999995</v>
      </c>
      <c r="E13" s="30">
        <f>'KL Khoa HK1'!E13+'KL Khoa HK2'!E13</f>
        <v>40.6</v>
      </c>
      <c r="F13" s="30">
        <f>'KL Khoa HK1'!F13+'KL Khoa HK2'!F13</f>
        <v>0</v>
      </c>
      <c r="G13" s="30">
        <f t="shared" si="2"/>
        <v>646.4</v>
      </c>
      <c r="H13" s="31">
        <v>270</v>
      </c>
      <c r="I13" s="41">
        <f t="shared" si="3"/>
        <v>376.4</v>
      </c>
      <c r="J13" s="31">
        <f t="shared" si="4"/>
        <v>0</v>
      </c>
      <c r="K13" s="31"/>
      <c r="L13" s="31"/>
      <c r="M13" s="31">
        <v>156</v>
      </c>
      <c r="N13" s="31">
        <f t="shared" si="0"/>
        <v>220.39999999999998</v>
      </c>
      <c r="O13" s="31">
        <f t="shared" si="1"/>
        <v>0</v>
      </c>
    </row>
    <row r="14" spans="1:15" s="53" customFormat="1" ht="15.75" x14ac:dyDescent="0.25">
      <c r="A14" s="58" t="s">
        <v>42</v>
      </c>
      <c r="B14" s="28" t="s">
        <v>88</v>
      </c>
      <c r="C14" s="28" t="s">
        <v>68</v>
      </c>
      <c r="D14" s="30">
        <f>'KL Khoa HK1'!D14+'KL Khoa HK2'!D14</f>
        <v>472</v>
      </c>
      <c r="E14" s="30">
        <f>'KL Khoa HK1'!E14+'KL Khoa HK2'!E14</f>
        <v>54</v>
      </c>
      <c r="F14" s="30">
        <f>'KL Khoa HK1'!F14+'KL Khoa HK2'!F14</f>
        <v>0</v>
      </c>
      <c r="G14" s="30">
        <f t="shared" si="2"/>
        <v>526</v>
      </c>
      <c r="H14" s="31">
        <v>270</v>
      </c>
      <c r="I14" s="41">
        <f t="shared" si="3"/>
        <v>256</v>
      </c>
      <c r="J14" s="31">
        <f t="shared" si="4"/>
        <v>0</v>
      </c>
      <c r="K14" s="31"/>
      <c r="L14" s="31"/>
      <c r="M14" s="31">
        <v>156</v>
      </c>
      <c r="N14" s="31">
        <f t="shared" si="0"/>
        <v>100</v>
      </c>
      <c r="O14" s="31">
        <f t="shared" si="1"/>
        <v>0</v>
      </c>
    </row>
    <row r="15" spans="1:15" s="53" customFormat="1" ht="15.75" x14ac:dyDescent="0.25">
      <c r="A15" s="58" t="s">
        <v>43</v>
      </c>
      <c r="B15" s="35" t="s">
        <v>89</v>
      </c>
      <c r="C15" s="38" t="s">
        <v>69</v>
      </c>
      <c r="D15" s="30">
        <f>'KL Khoa HK1'!D15+'KL Khoa HK2'!D15</f>
        <v>306</v>
      </c>
      <c r="E15" s="30">
        <f>'KL Khoa HK1'!E15+'KL Khoa HK2'!E15</f>
        <v>0</v>
      </c>
      <c r="F15" s="30">
        <f>'KL Khoa HK1'!F15+'KL Khoa HK2'!F15</f>
        <v>0</v>
      </c>
      <c r="G15" s="30">
        <f t="shared" si="2"/>
        <v>306</v>
      </c>
      <c r="H15" s="31">
        <v>135</v>
      </c>
      <c r="I15" s="41">
        <f t="shared" si="3"/>
        <v>171</v>
      </c>
      <c r="J15" s="31">
        <f t="shared" si="4"/>
        <v>0</v>
      </c>
      <c r="K15" s="31"/>
      <c r="L15" s="31"/>
      <c r="M15" s="31">
        <v>156</v>
      </c>
      <c r="N15" s="31">
        <f t="shared" si="0"/>
        <v>15</v>
      </c>
      <c r="O15" s="31">
        <f t="shared" si="1"/>
        <v>0</v>
      </c>
    </row>
    <row r="16" spans="1:15" s="53" customFormat="1" ht="15.75" x14ac:dyDescent="0.25">
      <c r="A16" s="58" t="s">
        <v>44</v>
      </c>
      <c r="B16" s="28" t="s">
        <v>90</v>
      </c>
      <c r="C16" s="28" t="s">
        <v>69</v>
      </c>
      <c r="D16" s="30">
        <f>'KL Khoa HK1'!D16+'KL Khoa HK2'!D16</f>
        <v>514</v>
      </c>
      <c r="E16" s="30">
        <f>'KL Khoa HK1'!E16+'KL Khoa HK2'!E16</f>
        <v>0</v>
      </c>
      <c r="F16" s="30">
        <f>'KL Khoa HK1'!F16+'KL Khoa HK2'!F16</f>
        <v>0</v>
      </c>
      <c r="G16" s="30">
        <f t="shared" si="2"/>
        <v>514</v>
      </c>
      <c r="H16" s="31">
        <v>270</v>
      </c>
      <c r="I16" s="41">
        <f t="shared" si="3"/>
        <v>244</v>
      </c>
      <c r="J16" s="31">
        <f t="shared" si="4"/>
        <v>0</v>
      </c>
      <c r="K16" s="31"/>
      <c r="L16" s="31"/>
      <c r="M16" s="31">
        <v>156</v>
      </c>
      <c r="N16" s="31">
        <f t="shared" si="0"/>
        <v>88</v>
      </c>
      <c r="O16" s="31">
        <f t="shared" si="1"/>
        <v>0</v>
      </c>
    </row>
    <row r="17" spans="1:15" s="53" customFormat="1" ht="15.75" x14ac:dyDescent="0.25">
      <c r="A17" s="58" t="s">
        <v>45</v>
      </c>
      <c r="B17" s="36" t="s">
        <v>91</v>
      </c>
      <c r="C17" s="37" t="s">
        <v>70</v>
      </c>
      <c r="D17" s="30">
        <f>'KL Khoa HK1'!D17+'KL Khoa HK2'!D17</f>
        <v>617</v>
      </c>
      <c r="E17" s="30">
        <f>'KL Khoa HK1'!E17+'KL Khoa HK2'!E17</f>
        <v>40.6</v>
      </c>
      <c r="F17" s="30">
        <f>'KL Khoa HK1'!F17+'KL Khoa HK2'!F17</f>
        <v>0</v>
      </c>
      <c r="G17" s="30">
        <f t="shared" si="2"/>
        <v>657.6</v>
      </c>
      <c r="H17" s="31">
        <v>270</v>
      </c>
      <c r="I17" s="41">
        <f t="shared" si="3"/>
        <v>387.6</v>
      </c>
      <c r="J17" s="31">
        <f t="shared" si="4"/>
        <v>0</v>
      </c>
      <c r="K17" s="31"/>
      <c r="L17" s="31"/>
      <c r="M17" s="31">
        <v>156</v>
      </c>
      <c r="N17" s="31">
        <f t="shared" si="0"/>
        <v>231.60000000000002</v>
      </c>
      <c r="O17" s="31">
        <f t="shared" si="1"/>
        <v>0</v>
      </c>
    </row>
    <row r="18" spans="1:15" s="53" customFormat="1" ht="15.75" x14ac:dyDescent="0.25">
      <c r="A18" s="58" t="s">
        <v>46</v>
      </c>
      <c r="B18" s="35" t="s">
        <v>92</v>
      </c>
      <c r="C18" s="38" t="s">
        <v>71</v>
      </c>
      <c r="D18" s="30">
        <f>'KL Khoa HK1'!D18+'KL Khoa HK2'!D18</f>
        <v>523.90000000000009</v>
      </c>
      <c r="E18" s="30">
        <f>'KL Khoa HK1'!E18+'KL Khoa HK2'!E18</f>
        <v>60.8</v>
      </c>
      <c r="F18" s="30">
        <f>'KL Khoa HK1'!F18+'KL Khoa HK2'!F18</f>
        <v>0</v>
      </c>
      <c r="G18" s="30">
        <f t="shared" si="2"/>
        <v>584.70000000000005</v>
      </c>
      <c r="H18" s="31">
        <v>270</v>
      </c>
      <c r="I18" s="41">
        <f t="shared" si="3"/>
        <v>314.70000000000005</v>
      </c>
      <c r="J18" s="31">
        <f t="shared" si="4"/>
        <v>0</v>
      </c>
      <c r="K18" s="31"/>
      <c r="L18" s="31"/>
      <c r="M18" s="31">
        <v>156</v>
      </c>
      <c r="N18" s="31">
        <f t="shared" si="0"/>
        <v>158.70000000000005</v>
      </c>
      <c r="O18" s="31">
        <f t="shared" si="1"/>
        <v>0</v>
      </c>
    </row>
    <row r="19" spans="1:15" s="53" customFormat="1" ht="15.75" x14ac:dyDescent="0.25">
      <c r="A19" s="58" t="s">
        <v>47</v>
      </c>
      <c r="B19" s="37" t="s">
        <v>93</v>
      </c>
      <c r="C19" s="37" t="s">
        <v>71</v>
      </c>
      <c r="D19" s="30">
        <f>'KL Khoa HK1'!D19+'KL Khoa HK2'!D19</f>
        <v>556.5</v>
      </c>
      <c r="E19" s="30">
        <f>'KL Khoa HK1'!E19+'KL Khoa HK2'!E19</f>
        <v>40.6</v>
      </c>
      <c r="F19" s="30">
        <f>'KL Khoa HK1'!F19+'KL Khoa HK2'!F19</f>
        <v>0</v>
      </c>
      <c r="G19" s="30">
        <f t="shared" si="2"/>
        <v>597.1</v>
      </c>
      <c r="H19" s="31">
        <v>270</v>
      </c>
      <c r="I19" s="41">
        <f t="shared" si="3"/>
        <v>327.10000000000002</v>
      </c>
      <c r="J19" s="31">
        <f t="shared" si="4"/>
        <v>0</v>
      </c>
      <c r="K19" s="31"/>
      <c r="L19" s="31"/>
      <c r="M19" s="31">
        <v>156</v>
      </c>
      <c r="N19" s="31">
        <f>IF((I19+K19+L19)&gt;(J19+M19),(I19+K19+L19)-(J19+M19),0)</f>
        <v>171.10000000000002</v>
      </c>
      <c r="O19" s="31">
        <f>IF((M19+J19)&gt;(I19+K19+L19),(M19+J19)-(I19+K19+L19),0)</f>
        <v>0</v>
      </c>
    </row>
    <row r="20" spans="1:15" s="53" customFormat="1" ht="15.75" x14ac:dyDescent="0.25">
      <c r="A20" s="58" t="s">
        <v>25</v>
      </c>
      <c r="B20" s="37" t="s">
        <v>94</v>
      </c>
      <c r="C20" s="37" t="s">
        <v>72</v>
      </c>
      <c r="D20" s="30">
        <f>'KL Khoa HK1'!D20+'KL Khoa HK2'!D20</f>
        <v>490</v>
      </c>
      <c r="E20" s="30">
        <f>'KL Khoa HK1'!E20+'KL Khoa HK2'!E20</f>
        <v>0</v>
      </c>
      <c r="F20" s="30">
        <f>'KL Khoa HK1'!F20+'KL Khoa HK2'!F20</f>
        <v>0</v>
      </c>
      <c r="G20" s="30">
        <f t="shared" si="2"/>
        <v>490</v>
      </c>
      <c r="H20" s="31">
        <v>270</v>
      </c>
      <c r="I20" s="41">
        <f t="shared" si="3"/>
        <v>220</v>
      </c>
      <c r="J20" s="31">
        <f t="shared" si="4"/>
        <v>0</v>
      </c>
      <c r="K20" s="31"/>
      <c r="L20" s="31"/>
      <c r="M20" s="31">
        <v>156</v>
      </c>
      <c r="N20" s="31">
        <f t="shared" ref="N20:N34" si="5">IF((I20+K20+L20)&gt;(J20+M20),(I20+K20+L20)-(J20+M20),0)</f>
        <v>64</v>
      </c>
      <c r="O20" s="31">
        <f t="shared" ref="O20:O34" si="6">IF((M20+J20)&gt;(I20+K20+L20),(M20+J20)-(I20+K20+L20),0)</f>
        <v>0</v>
      </c>
    </row>
    <row r="21" spans="1:15" s="53" customFormat="1" ht="15.75" x14ac:dyDescent="0.25">
      <c r="A21" s="58" t="s">
        <v>52</v>
      </c>
      <c r="B21" s="37" t="s">
        <v>95</v>
      </c>
      <c r="C21" s="37" t="s">
        <v>73</v>
      </c>
      <c r="D21" s="30">
        <f>'KL Khoa HK1'!D21+'KL Khoa HK2'!D21</f>
        <v>520.5</v>
      </c>
      <c r="E21" s="30">
        <f>'KL Khoa HK1'!E21+'KL Khoa HK2'!E21</f>
        <v>40.6</v>
      </c>
      <c r="F21" s="30">
        <f>'KL Khoa HK1'!F21+'KL Khoa HK2'!F21</f>
        <v>0</v>
      </c>
      <c r="G21" s="30">
        <f t="shared" si="2"/>
        <v>561.1</v>
      </c>
      <c r="H21" s="31">
        <v>270</v>
      </c>
      <c r="I21" s="41">
        <f t="shared" si="3"/>
        <v>291.10000000000002</v>
      </c>
      <c r="J21" s="31">
        <f t="shared" si="4"/>
        <v>0</v>
      </c>
      <c r="K21" s="31"/>
      <c r="L21" s="31"/>
      <c r="M21" s="31">
        <f>156-70</f>
        <v>86</v>
      </c>
      <c r="N21" s="31">
        <f t="shared" si="5"/>
        <v>205.10000000000002</v>
      </c>
      <c r="O21" s="31">
        <f t="shared" si="6"/>
        <v>0</v>
      </c>
    </row>
    <row r="22" spans="1:15" s="53" customFormat="1" ht="15.75" x14ac:dyDescent="0.25">
      <c r="A22" s="58" t="s">
        <v>53</v>
      </c>
      <c r="B22" s="37" t="s">
        <v>87</v>
      </c>
      <c r="C22" s="37" t="s">
        <v>74</v>
      </c>
      <c r="D22" s="30">
        <f>'KL Khoa HK1'!D22+'KL Khoa HK2'!D22</f>
        <v>522</v>
      </c>
      <c r="E22" s="30">
        <f>'KL Khoa HK1'!E22+'KL Khoa HK2'!E22</f>
        <v>40.6</v>
      </c>
      <c r="F22" s="30">
        <f>'KL Khoa HK1'!F22+'KL Khoa HK2'!F22</f>
        <v>0</v>
      </c>
      <c r="G22" s="30">
        <f t="shared" si="2"/>
        <v>562.6</v>
      </c>
      <c r="H22" s="31">
        <v>270</v>
      </c>
      <c r="I22" s="41">
        <f t="shared" si="3"/>
        <v>292.60000000000002</v>
      </c>
      <c r="J22" s="31">
        <f t="shared" si="4"/>
        <v>0</v>
      </c>
      <c r="K22" s="31"/>
      <c r="L22" s="31"/>
      <c r="M22" s="31">
        <v>156</v>
      </c>
      <c r="N22" s="31">
        <f t="shared" si="5"/>
        <v>136.60000000000002</v>
      </c>
      <c r="O22" s="31">
        <f t="shared" si="6"/>
        <v>0</v>
      </c>
    </row>
    <row r="23" spans="1:15" s="53" customFormat="1" ht="15.75" x14ac:dyDescent="0.25">
      <c r="A23" s="58" t="s">
        <v>54</v>
      </c>
      <c r="B23" s="37" t="s">
        <v>96</v>
      </c>
      <c r="C23" s="37" t="s">
        <v>75</v>
      </c>
      <c r="D23" s="30">
        <f>'KL Khoa HK1'!D23+'KL Khoa HK2'!D23</f>
        <v>420.5</v>
      </c>
      <c r="E23" s="30">
        <f>'KL Khoa HK1'!E23+'KL Khoa HK2'!E23</f>
        <v>40.6</v>
      </c>
      <c r="F23" s="30">
        <f>'KL Khoa HK1'!F23+'KL Khoa HK2'!F23</f>
        <v>0</v>
      </c>
      <c r="G23" s="30">
        <f t="shared" si="2"/>
        <v>461.1</v>
      </c>
      <c r="H23" s="31">
        <v>270</v>
      </c>
      <c r="I23" s="41">
        <f t="shared" si="3"/>
        <v>191.10000000000002</v>
      </c>
      <c r="J23" s="31">
        <f t="shared" si="4"/>
        <v>0</v>
      </c>
      <c r="K23" s="31"/>
      <c r="L23" s="31"/>
      <c r="M23" s="31">
        <v>156</v>
      </c>
      <c r="N23" s="31">
        <f t="shared" si="5"/>
        <v>35.100000000000023</v>
      </c>
      <c r="O23" s="31">
        <f t="shared" si="6"/>
        <v>0</v>
      </c>
    </row>
    <row r="24" spans="1:15" s="53" customFormat="1" ht="15.75" x14ac:dyDescent="0.25">
      <c r="A24" s="58" t="s">
        <v>55</v>
      </c>
      <c r="B24" s="37" t="s">
        <v>97</v>
      </c>
      <c r="C24" s="37" t="s">
        <v>76</v>
      </c>
      <c r="D24" s="30">
        <f>'KL Khoa HK1'!D24+'KL Khoa HK2'!D24</f>
        <v>585.59999999999991</v>
      </c>
      <c r="E24" s="30">
        <f>'KL Khoa HK1'!E24+'KL Khoa HK2'!E24</f>
        <v>40.6</v>
      </c>
      <c r="F24" s="30">
        <f>'KL Khoa HK1'!F24+'KL Khoa HK2'!F24</f>
        <v>0</v>
      </c>
      <c r="G24" s="30">
        <f t="shared" si="2"/>
        <v>626.19999999999993</v>
      </c>
      <c r="H24" s="31">
        <v>270</v>
      </c>
      <c r="I24" s="41">
        <f t="shared" si="3"/>
        <v>356.19999999999993</v>
      </c>
      <c r="J24" s="31">
        <f t="shared" si="4"/>
        <v>0</v>
      </c>
      <c r="K24" s="31"/>
      <c r="L24" s="31"/>
      <c r="M24" s="31">
        <v>156</v>
      </c>
      <c r="N24" s="31">
        <f t="shared" si="5"/>
        <v>200.19999999999993</v>
      </c>
      <c r="O24" s="31">
        <f t="shared" si="6"/>
        <v>0</v>
      </c>
    </row>
    <row r="25" spans="1:15" s="53" customFormat="1" ht="15.75" x14ac:dyDescent="0.25">
      <c r="A25" s="58" t="s">
        <v>56</v>
      </c>
      <c r="B25" s="37" t="s">
        <v>116</v>
      </c>
      <c r="C25" s="37" t="s">
        <v>115</v>
      </c>
      <c r="D25" s="30">
        <f>'KL Khoa HK1'!D25+'KL Khoa HK2'!D25</f>
        <v>358.5</v>
      </c>
      <c r="E25" s="30">
        <f>'KL Khoa HK1'!E25+'KL Khoa HK2'!E25</f>
        <v>0</v>
      </c>
      <c r="F25" s="30">
        <f>'KL Khoa HK1'!F25+'KL Khoa HK2'!F25</f>
        <v>0</v>
      </c>
      <c r="G25" s="30">
        <f t="shared" ref="G25:G34" si="7">F25+E25+D25</f>
        <v>358.5</v>
      </c>
      <c r="H25" s="31">
        <v>135</v>
      </c>
      <c r="I25" s="41">
        <f t="shared" si="3"/>
        <v>223.5</v>
      </c>
      <c r="J25" s="31">
        <f t="shared" si="4"/>
        <v>0</v>
      </c>
      <c r="K25" s="31"/>
      <c r="L25" s="31"/>
      <c r="M25" s="31">
        <v>78</v>
      </c>
      <c r="N25" s="31">
        <f t="shared" si="5"/>
        <v>145.5</v>
      </c>
      <c r="O25" s="31">
        <f t="shared" si="6"/>
        <v>0</v>
      </c>
    </row>
    <row r="26" spans="1:15" s="53" customFormat="1" ht="15.75" x14ac:dyDescent="0.25">
      <c r="A26" s="58" t="s">
        <v>57</v>
      </c>
      <c r="B26" s="37" t="s">
        <v>98</v>
      </c>
      <c r="C26" s="37" t="s">
        <v>77</v>
      </c>
      <c r="D26" s="30">
        <f>'KL Khoa HK1'!D26+'KL Khoa HK2'!D26</f>
        <v>607.6</v>
      </c>
      <c r="E26" s="30">
        <f>'KL Khoa HK1'!E26+'KL Khoa HK2'!E26</f>
        <v>40.6</v>
      </c>
      <c r="F26" s="30">
        <f>'KL Khoa HK1'!F26+'KL Khoa HK2'!F26</f>
        <v>0</v>
      </c>
      <c r="G26" s="30">
        <f t="shared" si="7"/>
        <v>648.20000000000005</v>
      </c>
      <c r="H26" s="31">
        <v>270</v>
      </c>
      <c r="I26" s="41">
        <f t="shared" si="3"/>
        <v>378.20000000000005</v>
      </c>
      <c r="J26" s="31">
        <f t="shared" si="4"/>
        <v>0</v>
      </c>
      <c r="K26" s="31"/>
      <c r="L26" s="31"/>
      <c r="M26" s="31">
        <v>156</v>
      </c>
      <c r="N26" s="31">
        <f t="shared" si="5"/>
        <v>222.20000000000005</v>
      </c>
      <c r="O26" s="31">
        <f t="shared" si="6"/>
        <v>0</v>
      </c>
    </row>
    <row r="27" spans="1:15" s="53" customFormat="1" ht="15.75" x14ac:dyDescent="0.25">
      <c r="A27" s="58" t="s">
        <v>58</v>
      </c>
      <c r="B27" s="37" t="s">
        <v>99</v>
      </c>
      <c r="C27" s="37" t="s">
        <v>78</v>
      </c>
      <c r="D27" s="30">
        <f>'KL Khoa HK1'!D27+'KL Khoa HK2'!D27</f>
        <v>465.6</v>
      </c>
      <c r="E27" s="30">
        <f>'KL Khoa HK1'!E27+'KL Khoa HK2'!E27</f>
        <v>40.6</v>
      </c>
      <c r="F27" s="30">
        <f>'KL Khoa HK1'!F27+'KL Khoa HK2'!F27</f>
        <v>0</v>
      </c>
      <c r="G27" s="30">
        <f t="shared" si="7"/>
        <v>506.20000000000005</v>
      </c>
      <c r="H27" s="31">
        <v>270</v>
      </c>
      <c r="I27" s="41">
        <f t="shared" si="3"/>
        <v>236.20000000000005</v>
      </c>
      <c r="J27" s="31">
        <f t="shared" si="4"/>
        <v>0</v>
      </c>
      <c r="K27" s="31"/>
      <c r="L27" s="31"/>
      <c r="M27" s="31">
        <f>156-70</f>
        <v>86</v>
      </c>
      <c r="N27" s="31">
        <f t="shared" si="5"/>
        <v>150.20000000000005</v>
      </c>
      <c r="O27" s="31">
        <f t="shared" si="6"/>
        <v>0</v>
      </c>
    </row>
    <row r="28" spans="1:15" s="53" customFormat="1" ht="15.75" x14ac:dyDescent="0.25">
      <c r="A28" s="58" t="s">
        <v>59</v>
      </c>
      <c r="B28" s="37" t="s">
        <v>100</v>
      </c>
      <c r="C28" s="37" t="s">
        <v>79</v>
      </c>
      <c r="D28" s="30">
        <f>'KL Khoa HK1'!D28+'KL Khoa HK2'!D28</f>
        <v>556</v>
      </c>
      <c r="E28" s="30">
        <f>'KL Khoa HK1'!E28+'KL Khoa HK2'!E28</f>
        <v>0</v>
      </c>
      <c r="F28" s="30">
        <f>'KL Khoa HK1'!F28+'KL Khoa HK2'!F28</f>
        <v>0</v>
      </c>
      <c r="G28" s="30">
        <f t="shared" si="7"/>
        <v>556</v>
      </c>
      <c r="H28" s="31">
        <v>270</v>
      </c>
      <c r="I28" s="41">
        <f t="shared" si="3"/>
        <v>286</v>
      </c>
      <c r="J28" s="31">
        <f t="shared" si="4"/>
        <v>0</v>
      </c>
      <c r="K28" s="31"/>
      <c r="L28" s="31"/>
      <c r="M28" s="31">
        <v>156</v>
      </c>
      <c r="N28" s="31">
        <f t="shared" si="5"/>
        <v>130</v>
      </c>
      <c r="O28" s="31">
        <f t="shared" si="6"/>
        <v>0</v>
      </c>
    </row>
    <row r="29" spans="1:15" s="53" customFormat="1" ht="15.75" x14ac:dyDescent="0.25">
      <c r="A29" s="58" t="s">
        <v>60</v>
      </c>
      <c r="B29" s="28" t="s">
        <v>101</v>
      </c>
      <c r="C29" s="38" t="s">
        <v>80</v>
      </c>
      <c r="D29" s="30">
        <f>'KL Khoa HK1'!D29+'KL Khoa HK2'!D29</f>
        <v>491.2</v>
      </c>
      <c r="E29" s="30">
        <f>'KL Khoa HK1'!E29+'KL Khoa HK2'!E29</f>
        <v>40.6</v>
      </c>
      <c r="F29" s="30">
        <f>'KL Khoa HK1'!F29+'KL Khoa HK2'!F29</f>
        <v>0</v>
      </c>
      <c r="G29" s="30">
        <f t="shared" si="7"/>
        <v>531.79999999999995</v>
      </c>
      <c r="H29" s="31">
        <v>270</v>
      </c>
      <c r="I29" s="41">
        <f t="shared" si="3"/>
        <v>261.79999999999995</v>
      </c>
      <c r="J29" s="31">
        <f t="shared" si="4"/>
        <v>0</v>
      </c>
      <c r="K29" s="31"/>
      <c r="L29" s="31"/>
      <c r="M29" s="31">
        <f>156-70</f>
        <v>86</v>
      </c>
      <c r="N29" s="31">
        <f t="shared" si="5"/>
        <v>175.79999999999995</v>
      </c>
      <c r="O29" s="31">
        <f t="shared" si="6"/>
        <v>0</v>
      </c>
    </row>
    <row r="30" spans="1:15" s="53" customFormat="1" ht="15.75" x14ac:dyDescent="0.25">
      <c r="A30" s="58" t="s">
        <v>61</v>
      </c>
      <c r="B30" s="37" t="s">
        <v>102</v>
      </c>
      <c r="C30" s="37" t="s">
        <v>81</v>
      </c>
      <c r="D30" s="30">
        <f>'KL Khoa HK1'!D30+'KL Khoa HK2'!D30</f>
        <v>630</v>
      </c>
      <c r="E30" s="30">
        <f>'KL Khoa HK1'!E30+'KL Khoa HK2'!E30</f>
        <v>40.6</v>
      </c>
      <c r="F30" s="30">
        <f>'KL Khoa HK1'!F30+'KL Khoa HK2'!F30</f>
        <v>0</v>
      </c>
      <c r="G30" s="30">
        <f t="shared" si="7"/>
        <v>670.6</v>
      </c>
      <c r="H30" s="31">
        <v>270</v>
      </c>
      <c r="I30" s="41">
        <f t="shared" si="3"/>
        <v>400.6</v>
      </c>
      <c r="J30" s="31">
        <f t="shared" si="4"/>
        <v>0</v>
      </c>
      <c r="K30" s="31"/>
      <c r="L30" s="31"/>
      <c r="M30" s="31">
        <v>156</v>
      </c>
      <c r="N30" s="31">
        <f t="shared" si="5"/>
        <v>244.60000000000002</v>
      </c>
      <c r="O30" s="31">
        <f t="shared" si="6"/>
        <v>0</v>
      </c>
    </row>
    <row r="31" spans="1:15" s="53" customFormat="1" ht="15.75" x14ac:dyDescent="0.25">
      <c r="A31" s="58" t="s">
        <v>62</v>
      </c>
      <c r="B31" s="37" t="s">
        <v>103</v>
      </c>
      <c r="C31" s="37" t="s">
        <v>82</v>
      </c>
      <c r="D31" s="30">
        <f>'KL Khoa HK1'!D31+'KL Khoa HK2'!D31</f>
        <v>483.5</v>
      </c>
      <c r="E31" s="30">
        <f>'KL Khoa HK1'!E31+'KL Khoa HK2'!E31</f>
        <v>54</v>
      </c>
      <c r="F31" s="30">
        <f>'KL Khoa HK1'!F31+'KL Khoa HK2'!F31</f>
        <v>0</v>
      </c>
      <c r="G31" s="30">
        <f t="shared" si="7"/>
        <v>537.5</v>
      </c>
      <c r="H31" s="31">
        <v>270</v>
      </c>
      <c r="I31" s="41">
        <f t="shared" si="3"/>
        <v>267.5</v>
      </c>
      <c r="J31" s="31">
        <f t="shared" si="4"/>
        <v>0</v>
      </c>
      <c r="K31" s="31"/>
      <c r="L31" s="31"/>
      <c r="M31" s="31">
        <v>156</v>
      </c>
      <c r="N31" s="31">
        <f t="shared" si="5"/>
        <v>111.5</v>
      </c>
      <c r="O31" s="31">
        <f t="shared" si="6"/>
        <v>0</v>
      </c>
    </row>
    <row r="32" spans="1:15" s="53" customFormat="1" ht="15.75" x14ac:dyDescent="0.25">
      <c r="A32" s="58" t="s">
        <v>63</v>
      </c>
      <c r="B32" s="28" t="s">
        <v>104</v>
      </c>
      <c r="C32" s="28" t="s">
        <v>83</v>
      </c>
      <c r="D32" s="30">
        <f>'KL Khoa HK1'!D32+'KL Khoa HK2'!D32</f>
        <v>308.5</v>
      </c>
      <c r="E32" s="30">
        <f>'KL Khoa HK1'!E32+'KL Khoa HK2'!E32</f>
        <v>74.3</v>
      </c>
      <c r="F32" s="30">
        <f>'KL Khoa HK1'!F32+'KL Khoa HK2'!F32</f>
        <v>0</v>
      </c>
      <c r="G32" s="30">
        <f t="shared" si="7"/>
        <v>382.8</v>
      </c>
      <c r="H32" s="31">
        <v>270</v>
      </c>
      <c r="I32" s="41">
        <f t="shared" si="3"/>
        <v>112.80000000000001</v>
      </c>
      <c r="J32" s="31">
        <f t="shared" si="4"/>
        <v>0</v>
      </c>
      <c r="K32" s="31"/>
      <c r="L32" s="31"/>
      <c r="M32" s="31">
        <v>36</v>
      </c>
      <c r="N32" s="31">
        <f t="shared" si="5"/>
        <v>76.800000000000011</v>
      </c>
      <c r="O32" s="31">
        <f t="shared" si="6"/>
        <v>0</v>
      </c>
    </row>
    <row r="33" spans="1:15" s="53" customFormat="1" ht="15.75" x14ac:dyDescent="0.25">
      <c r="A33" s="58" t="s">
        <v>64</v>
      </c>
      <c r="B33" s="37" t="s">
        <v>105</v>
      </c>
      <c r="C33" s="37" t="s">
        <v>84</v>
      </c>
      <c r="D33" s="30">
        <f>'KL Khoa HK1'!D33+'KL Khoa HK2'!D33</f>
        <v>669</v>
      </c>
      <c r="E33" s="30">
        <f>'KL Khoa HK1'!E33+'KL Khoa HK2'!E33</f>
        <v>40.6</v>
      </c>
      <c r="F33" s="30">
        <f>'KL Khoa HK1'!F33+'KL Khoa HK2'!F33</f>
        <v>0</v>
      </c>
      <c r="G33" s="30">
        <f t="shared" si="7"/>
        <v>709.6</v>
      </c>
      <c r="H33" s="31">
        <v>270</v>
      </c>
      <c r="I33" s="41">
        <f t="shared" si="3"/>
        <v>439.6</v>
      </c>
      <c r="J33" s="31">
        <f t="shared" si="4"/>
        <v>0</v>
      </c>
      <c r="K33" s="31"/>
      <c r="L33" s="31"/>
      <c r="M33" s="31">
        <f>156-70</f>
        <v>86</v>
      </c>
      <c r="N33" s="31">
        <f t="shared" si="5"/>
        <v>353.6</v>
      </c>
      <c r="O33" s="31">
        <f t="shared" si="6"/>
        <v>0</v>
      </c>
    </row>
    <row r="34" spans="1:15" s="53" customFormat="1" ht="15.75" x14ac:dyDescent="0.25">
      <c r="A34" s="58" t="s">
        <v>117</v>
      </c>
      <c r="B34" s="37" t="s">
        <v>106</v>
      </c>
      <c r="C34" s="37" t="s">
        <v>84</v>
      </c>
      <c r="D34" s="30">
        <f>'KL Khoa HK1'!D34+'KL Khoa HK2'!D34</f>
        <v>631.20000000000005</v>
      </c>
      <c r="E34" s="30">
        <f>'KL Khoa HK1'!E34+'KL Khoa HK2'!E34</f>
        <v>40.6</v>
      </c>
      <c r="F34" s="30">
        <f>'KL Khoa HK1'!F34+'KL Khoa HK2'!F34</f>
        <v>0</v>
      </c>
      <c r="G34" s="30">
        <f t="shared" si="7"/>
        <v>671.80000000000007</v>
      </c>
      <c r="H34" s="31">
        <v>270</v>
      </c>
      <c r="I34" s="41">
        <f t="shared" si="3"/>
        <v>401.80000000000007</v>
      </c>
      <c r="J34" s="31">
        <f t="shared" si="4"/>
        <v>0</v>
      </c>
      <c r="K34" s="31"/>
      <c r="L34" s="31"/>
      <c r="M34" s="31">
        <v>156</v>
      </c>
      <c r="N34" s="31">
        <f t="shared" si="5"/>
        <v>245.80000000000007</v>
      </c>
      <c r="O34" s="31">
        <f t="shared" si="6"/>
        <v>0</v>
      </c>
    </row>
    <row r="35" spans="1:15" s="57" customFormat="1" ht="18.75" x14ac:dyDescent="0.3">
      <c r="A35" s="82" t="s">
        <v>2</v>
      </c>
      <c r="B35" s="83"/>
      <c r="C35" s="83"/>
      <c r="D35" s="83"/>
      <c r="E35" s="83"/>
      <c r="F35" s="84"/>
      <c r="G35" s="76">
        <f t="shared" ref="G35:O35" si="8">SUM(G11:G34)</f>
        <v>13284.6</v>
      </c>
      <c r="H35" s="47">
        <f t="shared" si="8"/>
        <v>6210</v>
      </c>
      <c r="I35" s="47">
        <f t="shared" si="8"/>
        <v>7074.6</v>
      </c>
      <c r="J35" s="47">
        <f t="shared" si="8"/>
        <v>0</v>
      </c>
      <c r="K35" s="66">
        <f t="shared" si="8"/>
        <v>0</v>
      </c>
      <c r="L35" s="66">
        <f t="shared" si="8"/>
        <v>0</v>
      </c>
      <c r="M35" s="76">
        <f t="shared" si="8"/>
        <v>3196</v>
      </c>
      <c r="N35" s="47">
        <f t="shared" si="8"/>
        <v>3878.6000000000004</v>
      </c>
      <c r="O35" s="47">
        <f t="shared" si="8"/>
        <v>0</v>
      </c>
    </row>
    <row r="36" spans="1:15" s="53" customFormat="1" ht="15.75" x14ac:dyDescent="0.25">
      <c r="N36" s="45"/>
      <c r="O36" s="45"/>
    </row>
    <row r="37" spans="1:15" s="53" customFormat="1" ht="15.75" customHeight="1" x14ac:dyDescent="0.25">
      <c r="B37" s="60" t="s">
        <v>18</v>
      </c>
      <c r="C37" s="73" t="s">
        <v>107</v>
      </c>
      <c r="D37" s="73" t="s">
        <v>109</v>
      </c>
      <c r="E37" s="72"/>
      <c r="N37" s="45"/>
      <c r="O37" s="45"/>
    </row>
    <row r="38" spans="1:15" s="53" customFormat="1" ht="15.75" customHeight="1" x14ac:dyDescent="0.25">
      <c r="B38" s="60"/>
      <c r="C38" s="73" t="s">
        <v>108</v>
      </c>
      <c r="D38" s="70"/>
      <c r="E38" s="72"/>
      <c r="K38" s="72"/>
      <c r="N38" s="45"/>
      <c r="O38" s="45"/>
    </row>
    <row r="39" spans="1:15" s="53" customFormat="1" ht="15.75" x14ac:dyDescent="0.25">
      <c r="A39" s="67"/>
      <c r="B39" s="60"/>
      <c r="C39" s="60"/>
      <c r="D39" s="70"/>
      <c r="E39" s="72"/>
      <c r="K39" s="72"/>
      <c r="L39" s="75"/>
      <c r="N39" s="45"/>
      <c r="O39" s="45"/>
    </row>
    <row r="40" spans="1:15" ht="15" x14ac:dyDescent="0.25">
      <c r="B40" s="64"/>
      <c r="C40" s="64"/>
      <c r="D40" s="64"/>
    </row>
    <row r="41" spans="1:15" s="65" customFormat="1" ht="16.5" x14ac:dyDescent="0.25">
      <c r="M41" s="48" t="s">
        <v>24</v>
      </c>
      <c r="O41" s="49"/>
    </row>
    <row r="42" spans="1:15" s="65" customFormat="1" ht="7.5" customHeight="1" x14ac:dyDescent="0.25">
      <c r="N42" s="48"/>
      <c r="O42" s="49"/>
    </row>
    <row r="43" spans="1:15" s="39" customFormat="1" ht="15.75" x14ac:dyDescent="0.25">
      <c r="A43" s="40" t="s">
        <v>110</v>
      </c>
      <c r="C43" s="40" t="s">
        <v>111</v>
      </c>
      <c r="E43" s="40"/>
      <c r="F43" s="40"/>
      <c r="G43" s="40" t="s">
        <v>112</v>
      </c>
      <c r="K43" s="40" t="s">
        <v>113</v>
      </c>
      <c r="N43" s="91" t="s">
        <v>21</v>
      </c>
      <c r="O43" s="91"/>
    </row>
    <row r="49" spans="4:14" ht="16.5" x14ac:dyDescent="0.25">
      <c r="G49" s="80"/>
      <c r="H49" s="80"/>
      <c r="N49" s="52"/>
    </row>
    <row r="52" spans="4:14" ht="15.75" x14ac:dyDescent="0.25">
      <c r="D52" s="70"/>
      <c r="E52" s="53"/>
    </row>
    <row r="53" spans="4:14" ht="15.75" x14ac:dyDescent="0.25">
      <c r="D53" s="70"/>
      <c r="E53" s="71"/>
    </row>
  </sheetData>
  <mergeCells count="17">
    <mergeCell ref="O8:O9"/>
    <mergeCell ref="N43:O43"/>
    <mergeCell ref="A35:F35"/>
    <mergeCell ref="A1:E1"/>
    <mergeCell ref="K1:O1"/>
    <mergeCell ref="A2:E2"/>
    <mergeCell ref="K2:O2"/>
    <mergeCell ref="A8:A9"/>
    <mergeCell ref="B8:B9"/>
    <mergeCell ref="D8:G8"/>
    <mergeCell ref="H8:H9"/>
    <mergeCell ref="I8:I9"/>
    <mergeCell ref="J8:J9"/>
    <mergeCell ref="K8:K9"/>
    <mergeCell ref="L8:L9"/>
    <mergeCell ref="M8:M9"/>
    <mergeCell ref="N8:N9"/>
  </mergeCells>
  <pageMargins left="0.5" right="0" top="0.75" bottom="0.2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KL Khoa HK1</vt:lpstr>
      <vt:lpstr>KL Khoa HK2</vt:lpstr>
      <vt:lpstr>KL Nam Hoc 15-16</vt:lpstr>
    </vt:vector>
  </TitlesOfParts>
  <Company>Wesmosis@Yahoo.Dk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khoacokhi</cp:lastModifiedBy>
  <cp:lastPrinted>2016-05-23T05:58:08Z</cp:lastPrinted>
  <dcterms:created xsi:type="dcterms:W3CDTF">2007-11-29T09:34:22Z</dcterms:created>
  <dcterms:modified xsi:type="dcterms:W3CDTF">2016-05-24T01:43:38Z</dcterms:modified>
</cp:coreProperties>
</file>